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295" windowHeight="6540" tabRatio="922" activeTab="0"/>
  </bookViews>
  <sheets>
    <sheet name="программа основная" sheetId="1" r:id="rId1"/>
    <sheet name="расчет к программе" sheetId="2" r:id="rId2"/>
    <sheet name="Сравнительный анализ " sheetId="3" r:id="rId3"/>
    <sheet name="прил №1" sheetId="4" r:id="rId4"/>
    <sheet name="прил № 2" sheetId="5" r:id="rId5"/>
    <sheet name="Прил.3" sheetId="6" r:id="rId6"/>
    <sheet name="Прил.4" sheetId="7" r:id="rId7"/>
  </sheets>
  <definedNames>
    <definedName name="_xlnm.Print_Titles" localSheetId="3">'прил №1'!$3:$7</definedName>
    <definedName name="_xlnm.Print_Area" localSheetId="3">'прил №1'!$A$1:$N$58</definedName>
    <definedName name="_xlnm.Print_Area" localSheetId="5">'Прил.3'!$A$1:$G$44</definedName>
    <definedName name="_xlnm.Print_Area" localSheetId="6">'Прил.4'!$A$1:$H$116</definedName>
    <definedName name="_xlnm.Print_Area" localSheetId="0">'программа основная'!$A$1:$U$69</definedName>
    <definedName name="_xlnm.Print_Area" localSheetId="1">'расчет к программе'!$A$1:$AG$45</definedName>
    <definedName name="_xlnm.Print_Area" localSheetId="2">'Сравнительный анализ '!$A$1:$AG$48</definedName>
  </definedNames>
  <calcPr fullCalcOnLoad="1"/>
</workbook>
</file>

<file path=xl/sharedStrings.xml><?xml version="1.0" encoding="utf-8"?>
<sst xmlns="http://schemas.openxmlformats.org/spreadsheetml/2006/main" count="520" uniqueCount="259">
  <si>
    <t>руб.</t>
  </si>
  <si>
    <t>%</t>
  </si>
  <si>
    <t>тыс.руб.</t>
  </si>
  <si>
    <t>чел.</t>
  </si>
  <si>
    <t>ед. изм.</t>
  </si>
  <si>
    <t>Пункты назначения  (указать наименование пункта отправления и пункта назначения)</t>
  </si>
  <si>
    <t>по всем видам перевозок</t>
  </si>
  <si>
    <t xml:space="preserve"> из них</t>
  </si>
  <si>
    <t>городские</t>
  </si>
  <si>
    <t>пригородные</t>
  </si>
  <si>
    <t>междугородные</t>
  </si>
  <si>
    <t>1. Доходы ( от платы за проезд)</t>
  </si>
  <si>
    <t xml:space="preserve">      ГСМ</t>
  </si>
  <si>
    <t xml:space="preserve">      Амортизация</t>
  </si>
  <si>
    <t xml:space="preserve">      Прочие расходы</t>
  </si>
  <si>
    <t xml:space="preserve">                           факт</t>
  </si>
  <si>
    <t xml:space="preserve">                                                              факт</t>
  </si>
  <si>
    <t>Статистическая информация</t>
  </si>
  <si>
    <t>Стоимость проезда</t>
  </si>
  <si>
    <t>Средняя стоимость ГСМ по видам топлива</t>
  </si>
  <si>
    <t>Дизельное топливо</t>
  </si>
  <si>
    <t>водителей</t>
  </si>
  <si>
    <t>обслуживающего персонала</t>
  </si>
  <si>
    <t>АУП</t>
  </si>
  <si>
    <t>Средняя зарплата по предприятию</t>
  </si>
  <si>
    <t>Общий пробег</t>
  </si>
  <si>
    <t>тыс.км.</t>
  </si>
  <si>
    <t>Пробег с пассажирами</t>
  </si>
  <si>
    <t>тыс.чел</t>
  </si>
  <si>
    <t>Отрасли</t>
  </si>
  <si>
    <t>автомобильный</t>
  </si>
  <si>
    <t>электротранспорт</t>
  </si>
  <si>
    <t>Итого</t>
  </si>
  <si>
    <t>В том числе</t>
  </si>
  <si>
    <t>Приложение 2</t>
  </si>
  <si>
    <t xml:space="preserve">      Ремонтный фонд, шины</t>
  </si>
  <si>
    <t>тыс. руб.</t>
  </si>
  <si>
    <t xml:space="preserve">9.Субсидии        план </t>
  </si>
  <si>
    <t>10.Прибыль / Убыток  от перевозок</t>
  </si>
  <si>
    <t>СВОД</t>
  </si>
  <si>
    <t>Транспорт - всего:</t>
  </si>
  <si>
    <t>водный</t>
  </si>
  <si>
    <t>Показатель</t>
  </si>
  <si>
    <t>1.1.</t>
  </si>
  <si>
    <t>1.2.</t>
  </si>
  <si>
    <t>1.3.</t>
  </si>
  <si>
    <t>1.</t>
  </si>
  <si>
    <t>ВСЕГО</t>
  </si>
  <si>
    <t>Пункт назначения</t>
  </si>
  <si>
    <t>Протяж., км.</t>
  </si>
  <si>
    <t>Марка автомобиля</t>
  </si>
  <si>
    <t>Междугородные маршруты</t>
  </si>
  <si>
    <t>Пригородные маршруты</t>
  </si>
  <si>
    <t xml:space="preserve"> </t>
  </si>
  <si>
    <t>(наименование муниципального образования)</t>
  </si>
  <si>
    <t>№ маршрута</t>
  </si>
  <si>
    <t>пробег пассажирами, км.</t>
  </si>
  <si>
    <t>перевезено пассажиров, чел.</t>
  </si>
  <si>
    <t>доходы, руб.</t>
  </si>
  <si>
    <t>Расходы, всего, руб.</t>
  </si>
  <si>
    <t>Убытки, всего, руб.</t>
  </si>
  <si>
    <t>1 кв.</t>
  </si>
  <si>
    <t>2 кв.</t>
  </si>
  <si>
    <t>3 кв.</t>
  </si>
  <si>
    <t>4 кв.</t>
  </si>
  <si>
    <t>год</t>
  </si>
  <si>
    <t xml:space="preserve">Итого </t>
  </si>
  <si>
    <t>Всего по МО</t>
  </si>
  <si>
    <t>Количество рейсов</t>
  </si>
  <si>
    <t>Пробег с пассажирами,  км</t>
  </si>
  <si>
    <t>Доходы на 1км пробега, руб.</t>
  </si>
  <si>
    <t>Коэффициент использования вместимости</t>
  </si>
  <si>
    <t>пригородные маршруты</t>
  </si>
  <si>
    <t>междугородные маршруты</t>
  </si>
  <si>
    <t>доходы от перевозки платных пассажиров, рублей</t>
  </si>
  <si>
    <t>субвенции на оплату проезда граждан в соот. С ФЗ возмещаемые через органы социальной защиты, рублей</t>
  </si>
  <si>
    <t>Расходы по планово-расчётному тарифу,рублей</t>
  </si>
  <si>
    <t>Доходы всего, рублей</t>
  </si>
  <si>
    <t>Убытки от перевозки пассажиров, рублей</t>
  </si>
  <si>
    <t>Сумма субсидий, рублей</t>
  </si>
  <si>
    <t>Доходы при полной загрузке, рублей</t>
  </si>
  <si>
    <t>2010 год факт</t>
  </si>
  <si>
    <t>Факт 2010г.</t>
  </si>
  <si>
    <t>4.Возмещение по ФЗ ч/з соцзащиту      план</t>
  </si>
  <si>
    <t>5. Расходы - всего, в том числе:</t>
  </si>
  <si>
    <t xml:space="preserve">      Страховые взносы</t>
  </si>
  <si>
    <t>в том числе:</t>
  </si>
  <si>
    <t>Тарифная ставка рабочих 1 разряда</t>
  </si>
  <si>
    <t>6. Рентабельность</t>
  </si>
  <si>
    <t>7. Расходы с рентабельностью</t>
  </si>
  <si>
    <t>8. Убытки</t>
  </si>
  <si>
    <t>Амортизация</t>
  </si>
  <si>
    <t>Тип судна</t>
  </si>
  <si>
    <t>Протяженность маршрута, км.</t>
  </si>
  <si>
    <t>Период эксплуатации</t>
  </si>
  <si>
    <t xml:space="preserve">с…...    по  …... </t>
  </si>
  <si>
    <t>количество суток</t>
  </si>
  <si>
    <t>оплата труда</t>
  </si>
  <si>
    <t>страховые взносы</t>
  </si>
  <si>
    <t>Бесплатное питание экипажа</t>
  </si>
  <si>
    <t>Топливо и смазка</t>
  </si>
  <si>
    <t>Материалы</t>
  </si>
  <si>
    <t>Аренда</t>
  </si>
  <si>
    <t>Отстой судна</t>
  </si>
  <si>
    <t>Ремонт</t>
  </si>
  <si>
    <t>Прочие, всего</t>
  </si>
  <si>
    <t>Итого прямые расходы</t>
  </si>
  <si>
    <t>Накладные расходы</t>
  </si>
  <si>
    <t>Рентабельность</t>
  </si>
  <si>
    <t>Всего расходы</t>
  </si>
  <si>
    <t>Расходы, всего (без НДС), тыс. руб.</t>
  </si>
  <si>
    <t>Всего доходы, тыс. руб.</t>
  </si>
  <si>
    <t>Финансовый результат, тыс. руб.</t>
  </si>
  <si>
    <t>Необходимый размер субсидии, тыс. руб.</t>
  </si>
  <si>
    <t>Коэффициент использования вместимости автобуса</t>
  </si>
  <si>
    <t>Бензин (марка)</t>
  </si>
  <si>
    <t>доходы от предоставления бесплатного проезда по ЕСПБ и СК, рублей</t>
  </si>
  <si>
    <t>Факт 2010 г.</t>
  </si>
  <si>
    <t>Прогноз 2013 г.</t>
  </si>
  <si>
    <t>Прогноз 2014 г.</t>
  </si>
  <si>
    <t>Показатели работы водного транспорта на территории МО_________________________</t>
  </si>
  <si>
    <t>Расчетный тариф, руб/км</t>
  </si>
  <si>
    <t>Расчет к программе пассажирских автомобильных перевозок, утвержденной органами местного самоуправления,</t>
  </si>
  <si>
    <t>Марка обслуживающего автобуса</t>
  </si>
  <si>
    <t>тариф руб.</t>
  </si>
  <si>
    <t>вместимость, чел.*</t>
  </si>
  <si>
    <t>2011 год факт</t>
  </si>
  <si>
    <t xml:space="preserve">                     Приложение 1</t>
  </si>
  <si>
    <t>субсидируемой из бюджета муниципального образования на 2013 год</t>
  </si>
  <si>
    <t>Программа перевозок (дни выполнения и кол-во в день )</t>
  </si>
  <si>
    <t>количество рейсов</t>
  </si>
  <si>
    <t>Количество рейсов, шт</t>
  </si>
  <si>
    <t xml:space="preserve">Пробег с пассажирами тыс. км </t>
  </si>
  <si>
    <t>(подпись)</t>
  </si>
  <si>
    <t>(расшифровка)</t>
  </si>
  <si>
    <t>субсидируемая за счет средств муниципального образования в 2013 году</t>
  </si>
  <si>
    <t>2013 г.</t>
  </si>
  <si>
    <t>тел:</t>
  </si>
  <si>
    <t>отчетные данные за 2011 год</t>
  </si>
  <si>
    <t>прогноз 2012 год</t>
  </si>
  <si>
    <t>план 2013 год</t>
  </si>
  <si>
    <t>Факт 2011г.</t>
  </si>
  <si>
    <t xml:space="preserve">Утверждено в бюджете 2012 г. </t>
  </si>
  <si>
    <t xml:space="preserve">Прогноз  2013 г. </t>
  </si>
  <si>
    <t>План            2014 г.</t>
  </si>
  <si>
    <t>количество рейсов, год</t>
  </si>
  <si>
    <t>Сравнительный анализ программ пассажирских</t>
  </si>
  <si>
    <t>автомобильных перевозок субсидируемых за</t>
  </si>
  <si>
    <t>счет средств бюджета муниципального образования</t>
  </si>
  <si>
    <t>( наименование муниципального образования)</t>
  </si>
  <si>
    <t>2012 год прогноз</t>
  </si>
  <si>
    <t>2013 год план</t>
  </si>
  <si>
    <t>Факт 2011 г.</t>
  </si>
  <si>
    <t>Оценка 2012 г.</t>
  </si>
  <si>
    <t>Прогноз 2015 г.</t>
  </si>
  <si>
    <t>Характеристика подвижного состава на муниципальных маршрутах</t>
  </si>
  <si>
    <t>1. Год выпуска автобуса</t>
  </si>
  <si>
    <t>2. Вместимость:</t>
  </si>
  <si>
    <t>общая</t>
  </si>
  <si>
    <t>по сидячим местам</t>
  </si>
  <si>
    <t>3. Марка топлива</t>
  </si>
  <si>
    <t>5. Стоимость топлива</t>
  </si>
  <si>
    <t>7. Марка шин</t>
  </si>
  <si>
    <t>8.Стоимость шин</t>
  </si>
  <si>
    <t>ПАЗ</t>
  </si>
  <si>
    <t>ЛИАЗ</t>
  </si>
  <si>
    <t>…</t>
  </si>
  <si>
    <t>….</t>
  </si>
  <si>
    <t>по муниципальному образованию ____________________________________________________</t>
  </si>
  <si>
    <t>9. Мощность л/сил по паспорту</t>
  </si>
  <si>
    <t>Программа пассажирских перевозок автомобильным транспортом</t>
  </si>
  <si>
    <t>тариф, рублей</t>
  </si>
  <si>
    <t>Вместимость, человек</t>
  </si>
  <si>
    <t>Норматив субсидирования, рублей</t>
  </si>
  <si>
    <t>(рублей)</t>
  </si>
  <si>
    <t>Глава МО</t>
  </si>
  <si>
    <t>Исполнитель</t>
  </si>
  <si>
    <t>* городские , пригородные перевозки - полная вместимость, междугородние перевозки  - по сидячим местам</t>
  </si>
  <si>
    <t>финансируемые из бюджета МО</t>
  </si>
  <si>
    <t>Автомобильные пассажирские перевозки, осуществляемые на территории МО</t>
  </si>
  <si>
    <t xml:space="preserve">2. Доходы от предоставления бесплатного проезда по ЕСПБ и СК </t>
  </si>
  <si>
    <t>3. Субвенции на оплату проезда граждан в соответствии с законодательством Красноярского края и нормативными правовыми актами органов местного самоуправления</t>
  </si>
  <si>
    <t xml:space="preserve">Фонд оплаты труда </t>
  </si>
  <si>
    <t>в т.ч. за счет средств регулирования тарифов по решению ОМС</t>
  </si>
  <si>
    <t>Среднесписочная численность работников, обслуживающих пассажирские перевозки</t>
  </si>
  <si>
    <t>Перевезено пассажиров, всего</t>
  </si>
  <si>
    <t>в том числе по ЕСПБ и СК</t>
  </si>
  <si>
    <t>км.</t>
  </si>
  <si>
    <t>План            2015 г.</t>
  </si>
  <si>
    <t>2013 г. в % к 2012 г.</t>
  </si>
  <si>
    <t>Приложение № 4</t>
  </si>
  <si>
    <t>Приложение № 3</t>
  </si>
  <si>
    <t>Марка автобуса</t>
  </si>
  <si>
    <t>лето</t>
  </si>
  <si>
    <t>Наименование показателя</t>
  </si>
  <si>
    <t>№ маршрута, наименование населенных пунктов</t>
  </si>
  <si>
    <t xml:space="preserve">зима </t>
  </si>
  <si>
    <t>10. Стоимость автобуса в ценах текущего года</t>
  </si>
  <si>
    <t>литр</t>
  </si>
  <si>
    <t>4. Норма расхода топлива (фактическая) (литр на 100 км.), в т.ч.</t>
  </si>
  <si>
    <t>Пригородные перевозки</t>
  </si>
  <si>
    <t>Междугородные (внутрирайонные) маршруты</t>
  </si>
  <si>
    <t>Протяженность маршрутной сети</t>
  </si>
  <si>
    <t>11. Износ транспортного средства %</t>
  </si>
  <si>
    <t>Вместимость*</t>
  </si>
  <si>
    <t>Шалинское-Камарчага</t>
  </si>
  <si>
    <t>Камарчага-Покосное</t>
  </si>
  <si>
    <t>Шалинское-Первоманск</t>
  </si>
  <si>
    <t>Шалинское-Тингино-Сергеевка-Б.Кускун</t>
  </si>
  <si>
    <t>Камарчага-Орешное-В.Лог</t>
  </si>
  <si>
    <t>Камарчага-Орешное-Колбинское</t>
  </si>
  <si>
    <t>Шалинское-Анастасино</t>
  </si>
  <si>
    <t>Шалинское-Жержул</t>
  </si>
  <si>
    <t>Нарва-Кускун</t>
  </si>
  <si>
    <t>еж-10</t>
  </si>
  <si>
    <t>5,6-4    7-2</t>
  </si>
  <si>
    <t>2,5-4</t>
  </si>
  <si>
    <t>4-2</t>
  </si>
  <si>
    <t>2-2</t>
  </si>
  <si>
    <t>еж-2</t>
  </si>
  <si>
    <t xml:space="preserve">                                      Камарчага-Покосное</t>
  </si>
  <si>
    <t xml:space="preserve">                                                                                                                                                                            Шалинское-Первоманск</t>
  </si>
  <si>
    <t xml:space="preserve">                                                                                   Камарчага-Орешное</t>
  </si>
  <si>
    <t>еж-2, кр. 6,7</t>
  </si>
  <si>
    <t>еж-2, кр. 2,4</t>
  </si>
  <si>
    <t>Камарчага-Орешное</t>
  </si>
  <si>
    <t>Перевезено пассажиров, тыс.человек</t>
  </si>
  <si>
    <t>Шалинское-Тингино-Сергеевка</t>
  </si>
  <si>
    <t>Городские маршруты-нет</t>
  </si>
  <si>
    <t>101,102, 103,105</t>
  </si>
  <si>
    <t>дт</t>
  </si>
  <si>
    <t>240/508R</t>
  </si>
  <si>
    <t>104,516, 517</t>
  </si>
  <si>
    <t>280R-508</t>
  </si>
  <si>
    <t xml:space="preserve">моторное масло            </t>
  </si>
  <si>
    <t>трансмиссинное масло</t>
  </si>
  <si>
    <t>специальное масло и жидкость</t>
  </si>
  <si>
    <t>платические смазки</t>
  </si>
  <si>
    <t>6. Стоимость масел в т.ч.</t>
  </si>
  <si>
    <t>ПАЗ-4234</t>
  </si>
  <si>
    <t>ЛИАЗ5256</t>
  </si>
  <si>
    <t>Лиаз5256</t>
  </si>
  <si>
    <t>Утверждаю: И.о. главы администрации</t>
  </si>
  <si>
    <t xml:space="preserve"> Манского района</t>
  </si>
  <si>
    <t>Г.Э. Клочкова</t>
  </si>
  <si>
    <t>Манский район</t>
  </si>
  <si>
    <t>Исполнитель: Д.А. Белянин - главный специалист по дорогам, транспорту, связи, энергетики и природопользованию</t>
  </si>
  <si>
    <t>И.о. главы администрации Манского района ___________________ Г.Э. Клочкова</t>
  </si>
  <si>
    <t xml:space="preserve">Исп. Д.А. Белянин - главный специалист по дорогам, транспорту, </t>
  </si>
  <si>
    <t>связи, энергетики и природопользованию</t>
  </si>
  <si>
    <t>тел.: 8(39149)21-6-82</t>
  </si>
  <si>
    <t>Исполнитель:  Д.А. Белянин - главный специалист по дорогам, транспорту, связи, энергетики и природопользованию</t>
  </si>
  <si>
    <t>Исполнитель:  Д.А. Белянин - главный специалист по дорогам, транспорту,</t>
  </si>
  <si>
    <t xml:space="preserve">                                                   связи, энергетики и природопользованию</t>
  </si>
  <si>
    <t xml:space="preserve">И.о. главы администрации Манского района ___________________ </t>
  </si>
  <si>
    <t xml:space="preserve">Исполнитель:  Д.А. Белянин - главный специалист по дорогам, транспорту, </t>
  </si>
  <si>
    <t xml:space="preserve">                   Манский район</t>
  </si>
  <si>
    <t>прогнозируемых расходов бюджета муниципального образования  Манский район                                                                                                             по отраслям экономики на 2013-2015 годы</t>
  </si>
  <si>
    <t xml:space="preserve">      связи, энергетики и природопользованию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</si>
</sst>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#,##0.00_ ;[Red]\-#,##0.00\ "/>
    <numFmt numFmtId="174" formatCode="#,##0.000"/>
    <numFmt numFmtId="175" formatCode="#,##0.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_р_."/>
    <numFmt numFmtId="183" formatCode="#,##0.00_р_."/>
    <numFmt numFmtId="184" formatCode="#,##0.000_р_."/>
    <numFmt numFmtId="185" formatCode="0.0%"/>
    <numFmt numFmtId="186" formatCode="\$#,##0\ ;\(\$#,##0\)"/>
    <numFmt numFmtId="187" formatCode="_-* #,##0.00\ &quot;р.&quot;_-;\-* #,##0.00\ &quot;р.&quot;_-;_-* &quot;-&quot;??\ &quot;р.&quot;_-;_-@_-"/>
    <numFmt numFmtId="188" formatCode="_-* #,##0\ &quot;р.&quot;_-;\-* #,##0\ &quot;р.&quot;_-;_-* &quot;-&quot;\ &quot;р.&quot;_-;_-@_-"/>
    <numFmt numFmtId="189" formatCode="_(* #,##0_);_(* \(#,##0\);_(* &quot;-&quot;_);_(@_)"/>
    <numFmt numFmtId="190" formatCode="_(* #,##0.00_);_(* \(#,##0.00\);_(* &quot;-&quot;??_);_(@_)"/>
    <numFmt numFmtId="191" formatCode="_-* #,##0.00\ _р_._-;\-* #,##0.00\ _р_._-;_-* &quot;-&quot;??\ _р_._-;_-@_-"/>
    <numFmt numFmtId="192" formatCode="_-* #,##0\ _р_._-;\-* #,##0\ _р_._-;_-* &quot;-&quot;\ _р_._-;_-@_-"/>
    <numFmt numFmtId="193" formatCode="_-* #,##0.0_р_._-;\-* #,##0.0_р_._-;_-* &quot;-&quot;?_р_._-;_-@_-"/>
    <numFmt numFmtId="194" formatCode="#,##0.0000_р_."/>
    <numFmt numFmtId="195" formatCode="#,##0.00000_р_."/>
    <numFmt numFmtId="196" formatCode="#,##0.000000_р_."/>
    <numFmt numFmtId="197" formatCode="#,##0.0000000_р_."/>
    <numFmt numFmtId="198" formatCode="#,##0.00000000_р_."/>
    <numFmt numFmtId="199" formatCode="#,##0.00&quot;р.&quot;"/>
    <numFmt numFmtId="200" formatCode="#,##0.000000000_р_.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#,##0.0_ ;[Red]\-#,##0.0\ "/>
    <numFmt numFmtId="205" formatCode="#,##0_ ;[Red]\-#,##0\ 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_ ;\-#,##0\ "/>
    <numFmt numFmtId="210" formatCode="#,##0.0_ ;\-#,##0.0\ "/>
    <numFmt numFmtId="211" formatCode="#,##0.00_ ;\-#,##0.00\ "/>
    <numFmt numFmtId="212" formatCode="#,##0.000_ ;\-#,##0.000\ "/>
    <numFmt numFmtId="213" formatCode="#,##0.0000_ ;\-#,##0.0000\ "/>
    <numFmt numFmtId="214" formatCode="#,##0.00000_ ;\-#,##0.00000\ "/>
  </numFmts>
  <fonts count="6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TimesET"/>
      <family val="0"/>
    </font>
    <font>
      <sz val="11"/>
      <color indexed="8"/>
      <name val="Times New Roman"/>
      <family val="1"/>
    </font>
    <font>
      <i/>
      <sz val="11"/>
      <name val="Arial Cyr"/>
      <family val="0"/>
    </font>
    <font>
      <sz val="14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ont="0" applyFill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1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4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20" fillId="0" borderId="16" xfId="60" applyFont="1" applyFill="1" applyBorder="1" applyAlignment="1">
      <alignment horizontal="center" vertical="center"/>
      <protection/>
    </xf>
    <xf numFmtId="0" fontId="20" fillId="0" borderId="15" xfId="60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horizontal="center" vertical="center"/>
      <protection/>
    </xf>
    <xf numFmtId="4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1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19" xfId="0" applyFont="1" applyBorder="1" applyAlignment="1">
      <alignment/>
    </xf>
    <xf numFmtId="166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/>
    </xf>
    <xf numFmtId="0" fontId="25" fillId="0" borderId="11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166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5" fillId="0" borderId="0" xfId="0" applyFont="1" applyFill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" fontId="10" fillId="0" borderId="22" xfId="0" applyNumberFormat="1" applyFont="1" applyBorder="1" applyAlignment="1">
      <alignment/>
    </xf>
    <xf numFmtId="166" fontId="12" fillId="0" borderId="20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wrapText="1"/>
    </xf>
    <xf numFmtId="0" fontId="12" fillId="0" borderId="11" xfId="0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12" fillId="0" borderId="11" xfId="0" applyNumberFormat="1" applyFont="1" applyBorder="1" applyAlignment="1">
      <alignment horizontal="right"/>
    </xf>
    <xf numFmtId="175" fontId="12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174" fontId="27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174" fontId="27" fillId="0" borderId="11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75" fontId="26" fillId="0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left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174" fontId="26" fillId="0" borderId="11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2" fontId="27" fillId="0" borderId="11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/>
    </xf>
    <xf numFmtId="164" fontId="27" fillId="0" borderId="11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174" fontId="27" fillId="0" borderId="11" xfId="0" applyNumberFormat="1" applyFont="1" applyFill="1" applyBorder="1" applyAlignment="1">
      <alignment horizontal="center"/>
    </xf>
    <xf numFmtId="175" fontId="27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174" fontId="27" fillId="0" borderId="11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174" fontId="27" fillId="0" borderId="11" xfId="0" applyNumberFormat="1" applyFont="1" applyBorder="1" applyAlignment="1">
      <alignment/>
    </xf>
    <xf numFmtId="175" fontId="26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justify" wrapText="1"/>
    </xf>
    <xf numFmtId="2" fontId="26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174" fontId="26" fillId="0" borderId="11" xfId="0" applyNumberFormat="1" applyFont="1" applyBorder="1" applyAlignment="1">
      <alignment vertical="center"/>
    </xf>
    <xf numFmtId="174" fontId="27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/>
    </xf>
    <xf numFmtId="164" fontId="26" fillId="0" borderId="11" xfId="0" applyNumberFormat="1" applyFont="1" applyBorder="1" applyAlignment="1">
      <alignment/>
    </xf>
    <xf numFmtId="1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175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175" fontId="26" fillId="0" borderId="11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29" fillId="0" borderId="19" xfId="0" applyNumberFormat="1" applyFont="1" applyFill="1" applyBorder="1" applyAlignment="1">
      <alignment horizontal="left"/>
    </xf>
    <xf numFmtId="164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64" fontId="26" fillId="0" borderId="25" xfId="0" applyNumberFormat="1" applyFont="1" applyFill="1" applyBorder="1" applyAlignment="1">
      <alignment horizontal="center"/>
    </xf>
    <xf numFmtId="2" fontId="26" fillId="0" borderId="25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justify"/>
    </xf>
    <xf numFmtId="0" fontId="26" fillId="0" borderId="11" xfId="0" applyFont="1" applyFill="1" applyBorder="1" applyAlignment="1">
      <alignment horizontal="center"/>
    </xf>
    <xf numFmtId="164" fontId="26" fillId="0" borderId="25" xfId="0" applyNumberFormat="1" applyFont="1" applyFill="1" applyBorder="1" applyAlignment="1">
      <alignment horizontal="center" vertical="justify"/>
    </xf>
    <xf numFmtId="0" fontId="26" fillId="0" borderId="25" xfId="0" applyFont="1" applyFill="1" applyBorder="1" applyAlignment="1">
      <alignment horizontal="center" vertical="justify"/>
    </xf>
    <xf numFmtId="0" fontId="26" fillId="0" borderId="26" xfId="0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2" fontId="26" fillId="0" borderId="26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64" fontId="26" fillId="0" borderId="27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164" fontId="29" fillId="0" borderId="11" xfId="0" applyNumberFormat="1" applyFont="1" applyFill="1" applyBorder="1" applyAlignment="1">
      <alignment/>
    </xf>
    <xf numFmtId="165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4" fontId="29" fillId="0" borderId="20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vertical="top" wrapText="1"/>
    </xf>
    <xf numFmtId="0" fontId="29" fillId="0" borderId="22" xfId="0" applyFont="1" applyFill="1" applyBorder="1" applyAlignment="1">
      <alignment/>
    </xf>
    <xf numFmtId="1" fontId="29" fillId="0" borderId="22" xfId="0" applyNumberFormat="1" applyFont="1" applyFill="1" applyBorder="1" applyAlignment="1">
      <alignment/>
    </xf>
    <xf numFmtId="164" fontId="29" fillId="0" borderId="22" xfId="0" applyNumberFormat="1" applyFont="1" applyFill="1" applyBorder="1" applyAlignment="1">
      <alignment/>
    </xf>
    <xf numFmtId="164" fontId="29" fillId="0" borderId="22" xfId="0" applyNumberFormat="1" applyFont="1" applyFill="1" applyBorder="1" applyAlignment="1">
      <alignment horizontal="center"/>
    </xf>
    <xf numFmtId="1" fontId="29" fillId="0" borderId="22" xfId="0" applyNumberFormat="1" applyFont="1" applyFill="1" applyBorder="1" applyAlignment="1">
      <alignment horizontal="center"/>
    </xf>
    <xf numFmtId="166" fontId="29" fillId="0" borderId="22" xfId="0" applyNumberFormat="1" applyFont="1" applyFill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64" fontId="29" fillId="0" borderId="22" xfId="0" applyNumberFormat="1" applyFont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textRotation="90" wrapText="1"/>
    </xf>
    <xf numFmtId="0" fontId="25" fillId="0" borderId="40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0" fillId="0" borderId="41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 textRotation="90"/>
    </xf>
    <xf numFmtId="0" fontId="20" fillId="0" borderId="13" xfId="0" applyFont="1" applyFill="1" applyBorder="1" applyAlignment="1">
      <alignment horizontal="center" textRotation="90"/>
    </xf>
    <xf numFmtId="0" fontId="20" fillId="0" borderId="42" xfId="0" applyFont="1" applyFill="1" applyBorder="1" applyAlignment="1">
      <alignment horizontal="center" textRotation="90" wrapText="1"/>
    </xf>
    <xf numFmtId="0" fontId="20" fillId="0" borderId="13" xfId="0" applyFont="1" applyFill="1" applyBorder="1" applyAlignment="1">
      <alignment horizontal="center" textRotation="90" wrapText="1"/>
    </xf>
    <xf numFmtId="0" fontId="20" fillId="0" borderId="42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4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46" xfId="0" applyNumberFormat="1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6" fillId="0" borderId="33" xfId="0" applyFont="1" applyBorder="1" applyAlignment="1">
      <alignment/>
    </xf>
    <xf numFmtId="0" fontId="26" fillId="0" borderId="51" xfId="0" applyFont="1" applyBorder="1" applyAlignment="1">
      <alignment/>
    </xf>
    <xf numFmtId="1" fontId="20" fillId="0" borderId="18" xfId="60" applyNumberFormat="1" applyFont="1" applyFill="1" applyBorder="1" applyAlignment="1">
      <alignment horizontal="center" vertical="center" wrapText="1"/>
      <protection/>
    </xf>
    <xf numFmtId="1" fontId="20" fillId="0" borderId="17" xfId="60" applyNumberFormat="1" applyFont="1" applyFill="1" applyBorder="1" applyAlignment="1">
      <alignment horizontal="center" vertical="center" wrapText="1"/>
      <protection/>
    </xf>
    <xf numFmtId="1" fontId="20" fillId="0" borderId="16" xfId="60" applyNumberFormat="1" applyFont="1" applyFill="1" applyBorder="1" applyAlignment="1">
      <alignment horizontal="center" vertical="center" wrapText="1"/>
      <protection/>
    </xf>
    <xf numFmtId="1" fontId="20" fillId="0" borderId="41" xfId="60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textRotation="90" wrapText="1"/>
    </xf>
    <xf numFmtId="0" fontId="20" fillId="0" borderId="14" xfId="0" applyFont="1" applyBorder="1" applyAlignment="1">
      <alignment horizontal="center" textRotation="90" wrapText="1"/>
    </xf>
    <xf numFmtId="0" fontId="20" fillId="0" borderId="41" xfId="60" applyFont="1" applyFill="1" applyBorder="1" applyAlignment="1">
      <alignment horizontal="center" vertical="center" textRotation="90" wrapText="1"/>
      <protection/>
    </xf>
    <xf numFmtId="0" fontId="20" fillId="0" borderId="42" xfId="60" applyFont="1" applyFill="1" applyBorder="1" applyAlignment="1">
      <alignment horizontal="center" vertical="center" textRotation="90" wrapText="1"/>
      <protection/>
    </xf>
    <xf numFmtId="0" fontId="20" fillId="0" borderId="13" xfId="60" applyFont="1" applyFill="1" applyBorder="1" applyAlignment="1">
      <alignment horizontal="center" vertical="center" textRotation="90" wrapText="1"/>
      <protection/>
    </xf>
    <xf numFmtId="164" fontId="20" fillId="0" borderId="41" xfId="60" applyNumberFormat="1" applyFont="1" applyBorder="1" applyAlignment="1">
      <alignment horizontal="center" vertical="center" textRotation="90" wrapText="1"/>
      <protection/>
    </xf>
    <xf numFmtId="0" fontId="12" fillId="0" borderId="13" xfId="0" applyFont="1" applyBorder="1" applyAlignment="1">
      <alignment horizontal="center" vertical="center" textRotation="90"/>
    </xf>
    <xf numFmtId="1" fontId="20" fillId="0" borderId="42" xfId="60" applyNumberFormat="1" applyFont="1" applyFill="1" applyBorder="1" applyAlignment="1">
      <alignment horizontal="center" vertical="center" wrapText="1"/>
      <protection/>
    </xf>
    <xf numFmtId="1" fontId="20" fillId="0" borderId="13" xfId="60" applyNumberFormat="1" applyFont="1" applyFill="1" applyBorder="1" applyAlignment="1">
      <alignment horizontal="center" vertical="center" wrapText="1"/>
      <protection/>
    </xf>
    <xf numFmtId="1" fontId="20" fillId="0" borderId="43" xfId="60" applyNumberFormat="1" applyFont="1" applyFill="1" applyBorder="1" applyAlignment="1">
      <alignment horizontal="center" vertical="center" wrapText="1"/>
      <protection/>
    </xf>
    <xf numFmtId="1" fontId="20" fillId="0" borderId="52" xfId="60" applyNumberFormat="1" applyFont="1" applyFill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20" fillId="0" borderId="45" xfId="60" applyFont="1" applyFill="1" applyBorder="1" applyAlignment="1">
      <alignment horizontal="center" vertical="center" textRotation="90" wrapText="1"/>
      <protection/>
    </xf>
    <xf numFmtId="0" fontId="20" fillId="0" borderId="53" xfId="60" applyFont="1" applyFill="1" applyBorder="1" applyAlignment="1">
      <alignment horizontal="center" vertical="center" textRotation="90" wrapText="1"/>
      <protection/>
    </xf>
    <xf numFmtId="0" fontId="20" fillId="0" borderId="47" xfId="60" applyFont="1" applyFill="1" applyBorder="1" applyAlignment="1">
      <alignment horizontal="center" vertical="center" textRotation="90" wrapText="1"/>
      <protection/>
    </xf>
    <xf numFmtId="1" fontId="20" fillId="0" borderId="41" xfId="60" applyNumberFormat="1" applyFont="1" applyFill="1" applyBorder="1" applyAlignment="1">
      <alignment horizontal="center" vertical="center" textRotation="90" wrapText="1"/>
      <protection/>
    </xf>
    <xf numFmtId="1" fontId="20" fillId="0" borderId="42" xfId="60" applyNumberFormat="1" applyFont="1" applyFill="1" applyBorder="1" applyAlignment="1">
      <alignment horizontal="center" vertical="center" textRotation="90" wrapText="1"/>
      <protection/>
    </xf>
    <xf numFmtId="1" fontId="20" fillId="0" borderId="13" xfId="60" applyNumberFormat="1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10" fillId="0" borderId="35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26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64" fontId="26" fillId="0" borderId="32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21" xfId="0" applyFont="1" applyFill="1" applyBorder="1" applyAlignment="1">
      <alignment vertical="top" wrapText="1"/>
    </xf>
    <xf numFmtId="0" fontId="29" fillId="0" borderId="22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2" fillId="0" borderId="54" xfId="0" applyFont="1" applyBorder="1" applyAlignment="1">
      <alignment horizontal="center" wrapText="1"/>
    </xf>
    <xf numFmtId="0" fontId="0" fillId="0" borderId="25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Total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Краевая авто" xfId="60"/>
    <cellStyle name="Followed Hyperlink" xfId="61"/>
    <cellStyle name="Плохой" xfId="62"/>
    <cellStyle name="Пояснение" xfId="63"/>
    <cellStyle name="Примечание" xfId="64"/>
    <cellStyle name="Процент_11п" xfId="65"/>
    <cellStyle name="Percent" xfId="66"/>
    <cellStyle name="Связанная ячейка" xfId="67"/>
    <cellStyle name="Текст предупреждения" xfId="68"/>
    <cellStyle name="Тысячи [0]_12п" xfId="69"/>
    <cellStyle name="Тысячи_11п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tabSelected="1" view="pageBreakPreview" zoomScaleSheetLayoutView="100" zoomScalePageLayoutView="0" workbookViewId="0" topLeftCell="A1">
      <selection activeCell="X30" sqref="X30"/>
    </sheetView>
  </sheetViews>
  <sheetFormatPr defaultColWidth="9.00390625" defaultRowHeight="12.75"/>
  <cols>
    <col min="1" max="1" width="3.875" style="25" customWidth="1"/>
    <col min="2" max="2" width="22.875" style="25" customWidth="1"/>
    <col min="3" max="3" width="4.25390625" style="25" customWidth="1"/>
    <col min="4" max="4" width="9.25390625" style="25" customWidth="1"/>
    <col min="5" max="5" width="3.25390625" style="25" customWidth="1"/>
    <col min="6" max="6" width="5.625" style="25" customWidth="1"/>
    <col min="7" max="9" width="5.75390625" style="25" customWidth="1"/>
    <col min="10" max="10" width="5.625" style="25" customWidth="1"/>
    <col min="11" max="11" width="4.25390625" style="25" customWidth="1"/>
    <col min="12" max="12" width="4.375" style="25" customWidth="1"/>
    <col min="13" max="13" width="4.625" style="25" customWidth="1"/>
    <col min="14" max="14" width="4.375" style="25" customWidth="1"/>
    <col min="15" max="15" width="5.00390625" style="25" customWidth="1"/>
    <col min="16" max="16" width="6.00390625" style="25" customWidth="1"/>
    <col min="17" max="19" width="6.125" style="25" customWidth="1"/>
    <col min="20" max="20" width="7.125" style="25" customWidth="1"/>
    <col min="21" max="21" width="6.00390625" style="25" customWidth="1"/>
    <col min="22" max="16384" width="9.125" style="25" customWidth="1"/>
  </cols>
  <sheetData>
    <row r="2" ht="12.75">
      <c r="P2" s="25" t="s">
        <v>242</v>
      </c>
    </row>
    <row r="3" ht="12.75">
      <c r="R3" s="25" t="s">
        <v>243</v>
      </c>
    </row>
    <row r="4" spans="16:20" ht="12.75">
      <c r="P4" s="110"/>
      <c r="Q4" s="110"/>
      <c r="R4" s="110"/>
      <c r="S4" s="110" t="s">
        <v>244</v>
      </c>
      <c r="T4" s="110"/>
    </row>
    <row r="5" spans="16:20" ht="12.75">
      <c r="P5" s="25" t="s">
        <v>133</v>
      </c>
      <c r="R5" s="111"/>
      <c r="S5" s="111" t="s">
        <v>134</v>
      </c>
      <c r="T5" s="111"/>
    </row>
    <row r="6" spans="2:21" ht="23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99"/>
    </row>
    <row r="7" spans="2:21" ht="15">
      <c r="B7" s="254" t="s">
        <v>170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</row>
    <row r="8" spans="2:21" ht="15">
      <c r="B8" s="53"/>
      <c r="C8" s="53"/>
      <c r="D8" s="53"/>
      <c r="E8" s="53"/>
      <c r="F8" s="264" t="s">
        <v>245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53"/>
      <c r="R8" s="53"/>
      <c r="S8" s="53"/>
      <c r="T8" s="53"/>
      <c r="U8" s="53"/>
    </row>
    <row r="9" spans="2:21" ht="15">
      <c r="B9" s="53"/>
      <c r="C9" s="53"/>
      <c r="D9" s="109"/>
      <c r="E9" s="109"/>
      <c r="F9" s="53"/>
      <c r="G9" s="265" t="s">
        <v>54</v>
      </c>
      <c r="H9" s="265"/>
      <c r="I9" s="265"/>
      <c r="J9" s="265"/>
      <c r="K9" s="265"/>
      <c r="L9" s="265"/>
      <c r="M9" s="265"/>
      <c r="N9" s="265"/>
      <c r="O9" s="265"/>
      <c r="P9" s="53"/>
      <c r="Q9" s="53"/>
      <c r="R9" s="53"/>
      <c r="S9" s="53"/>
      <c r="T9" s="53"/>
      <c r="U9" s="53"/>
    </row>
    <row r="10" spans="2:21" ht="15">
      <c r="B10" s="254" t="s">
        <v>135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</row>
    <row r="11" spans="2:21" s="28" customFormat="1" ht="25.5" customHeight="1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71.25" customHeight="1">
      <c r="A12" s="270" t="s">
        <v>55</v>
      </c>
      <c r="B12" s="259" t="s">
        <v>5</v>
      </c>
      <c r="C12" s="259" t="s">
        <v>93</v>
      </c>
      <c r="D12" s="259" t="s">
        <v>123</v>
      </c>
      <c r="E12" s="259" t="s">
        <v>204</v>
      </c>
      <c r="F12" s="257" t="s">
        <v>129</v>
      </c>
      <c r="G12" s="257"/>
      <c r="H12" s="257"/>
      <c r="I12" s="257"/>
      <c r="J12" s="257"/>
      <c r="K12" s="266" t="s">
        <v>131</v>
      </c>
      <c r="L12" s="267"/>
      <c r="M12" s="267"/>
      <c r="N12" s="267"/>
      <c r="O12" s="268"/>
      <c r="P12" s="266" t="s">
        <v>132</v>
      </c>
      <c r="Q12" s="269"/>
      <c r="R12" s="269"/>
      <c r="S12" s="269"/>
      <c r="T12" s="268"/>
      <c r="U12" s="255" t="s">
        <v>114</v>
      </c>
    </row>
    <row r="13" spans="1:21" ht="126" customHeight="1">
      <c r="A13" s="271"/>
      <c r="B13" s="260"/>
      <c r="C13" s="260"/>
      <c r="D13" s="260"/>
      <c r="E13" s="272"/>
      <c r="F13" s="112" t="s">
        <v>61</v>
      </c>
      <c r="G13" s="112" t="s">
        <v>62</v>
      </c>
      <c r="H13" s="112" t="s">
        <v>63</v>
      </c>
      <c r="I13" s="112" t="s">
        <v>64</v>
      </c>
      <c r="J13" s="112" t="s">
        <v>65</v>
      </c>
      <c r="K13" s="112" t="s">
        <v>61</v>
      </c>
      <c r="L13" s="112" t="s">
        <v>62</v>
      </c>
      <c r="M13" s="112" t="s">
        <v>63</v>
      </c>
      <c r="N13" s="112" t="s">
        <v>64</v>
      </c>
      <c r="O13" s="112" t="s">
        <v>65</v>
      </c>
      <c r="P13" s="112" t="s">
        <v>61</v>
      </c>
      <c r="Q13" s="112" t="s">
        <v>62</v>
      </c>
      <c r="R13" s="112" t="s">
        <v>63</v>
      </c>
      <c r="S13" s="112" t="s">
        <v>64</v>
      </c>
      <c r="T13" s="112" t="s">
        <v>65</v>
      </c>
      <c r="U13" s="256"/>
    </row>
    <row r="14" spans="1:21" ht="12.75" customHeight="1">
      <c r="A14" s="113">
        <v>1</v>
      </c>
      <c r="B14" s="114">
        <v>2</v>
      </c>
      <c r="C14" s="114">
        <v>3</v>
      </c>
      <c r="D14" s="113">
        <v>4</v>
      </c>
      <c r="E14" s="114">
        <v>5</v>
      </c>
      <c r="F14" s="114">
        <v>6</v>
      </c>
      <c r="G14" s="113">
        <v>7</v>
      </c>
      <c r="H14" s="114">
        <v>8</v>
      </c>
      <c r="I14" s="114">
        <v>9</v>
      </c>
      <c r="J14" s="113">
        <v>10</v>
      </c>
      <c r="K14" s="114">
        <v>11</v>
      </c>
      <c r="L14" s="114">
        <v>12</v>
      </c>
      <c r="M14" s="113">
        <v>13</v>
      </c>
      <c r="N14" s="114">
        <v>14</v>
      </c>
      <c r="O14" s="114">
        <v>15</v>
      </c>
      <c r="P14" s="113">
        <v>16</v>
      </c>
      <c r="Q14" s="114">
        <v>17</v>
      </c>
      <c r="R14" s="114">
        <v>18</v>
      </c>
      <c r="S14" s="113">
        <v>19</v>
      </c>
      <c r="T14" s="114">
        <v>20</v>
      </c>
      <c r="U14" s="114">
        <v>21</v>
      </c>
    </row>
    <row r="15" spans="1:21" ht="15" customHeight="1">
      <c r="A15" s="261" t="s">
        <v>200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3"/>
    </row>
    <row r="16" spans="1:21" ht="18" customHeight="1">
      <c r="A16" s="103">
        <v>101</v>
      </c>
      <c r="B16" s="146" t="s">
        <v>205</v>
      </c>
      <c r="C16" s="67">
        <v>15</v>
      </c>
      <c r="D16" s="149" t="s">
        <v>239</v>
      </c>
      <c r="E16" s="67">
        <v>50</v>
      </c>
      <c r="F16" s="149" t="s">
        <v>214</v>
      </c>
      <c r="G16" s="149" t="s">
        <v>214</v>
      </c>
      <c r="H16" s="149" t="s">
        <v>214</v>
      </c>
      <c r="I16" s="149" t="s">
        <v>214</v>
      </c>
      <c r="J16" s="149" t="s">
        <v>214</v>
      </c>
      <c r="K16" s="149">
        <v>900</v>
      </c>
      <c r="L16" s="149">
        <v>910</v>
      </c>
      <c r="M16" s="149">
        <v>920</v>
      </c>
      <c r="N16" s="149">
        <v>920</v>
      </c>
      <c r="O16" s="149">
        <f>SUM(K16:N16)</f>
        <v>3650</v>
      </c>
      <c r="P16" s="149">
        <f>C16*K16</f>
        <v>13500</v>
      </c>
      <c r="Q16" s="149">
        <f>C16*L16</f>
        <v>13650</v>
      </c>
      <c r="R16" s="149">
        <f>C16*M16</f>
        <v>13800</v>
      </c>
      <c r="S16" s="149">
        <f>C16*N16</f>
        <v>13800</v>
      </c>
      <c r="T16" s="153">
        <f>C16*O16</f>
        <v>54750</v>
      </c>
      <c r="U16" s="104">
        <v>0.198</v>
      </c>
    </row>
    <row r="17" spans="1:21" ht="30" customHeight="1">
      <c r="A17" s="103">
        <v>102</v>
      </c>
      <c r="B17" s="146" t="s">
        <v>220</v>
      </c>
      <c r="C17" s="67">
        <v>43</v>
      </c>
      <c r="D17" s="149" t="s">
        <v>239</v>
      </c>
      <c r="E17" s="67">
        <v>50</v>
      </c>
      <c r="F17" s="150" t="s">
        <v>215</v>
      </c>
      <c r="G17" s="150" t="s">
        <v>215</v>
      </c>
      <c r="H17" s="150" t="s">
        <v>215</v>
      </c>
      <c r="I17" s="150" t="s">
        <v>215</v>
      </c>
      <c r="J17" s="150" t="s">
        <v>215</v>
      </c>
      <c r="K17" s="149">
        <v>130</v>
      </c>
      <c r="L17" s="149">
        <v>130</v>
      </c>
      <c r="M17" s="149">
        <v>130</v>
      </c>
      <c r="N17" s="149">
        <v>130</v>
      </c>
      <c r="O17" s="149">
        <v>520</v>
      </c>
      <c r="P17" s="149">
        <f>C17*K17</f>
        <v>5590</v>
      </c>
      <c r="Q17" s="149">
        <f>C17*L17</f>
        <v>5590</v>
      </c>
      <c r="R17" s="149">
        <f>C17*M17</f>
        <v>5590</v>
      </c>
      <c r="S17" s="149">
        <f>C17*N17</f>
        <v>5590</v>
      </c>
      <c r="T17" s="153">
        <f>C17*O17</f>
        <v>22360</v>
      </c>
      <c r="U17" s="104">
        <v>0.089</v>
      </c>
    </row>
    <row r="18" spans="1:21" ht="29.25" customHeight="1">
      <c r="A18" s="103">
        <v>103</v>
      </c>
      <c r="B18" s="150" t="s">
        <v>221</v>
      </c>
      <c r="C18" s="67">
        <v>31</v>
      </c>
      <c r="D18" s="149" t="s">
        <v>239</v>
      </c>
      <c r="E18" s="67">
        <v>50</v>
      </c>
      <c r="F18" s="150" t="s">
        <v>223</v>
      </c>
      <c r="G18" s="150" t="s">
        <v>223</v>
      </c>
      <c r="H18" s="150" t="s">
        <v>223</v>
      </c>
      <c r="I18" s="150" t="s">
        <v>223</v>
      </c>
      <c r="J18" s="150" t="s">
        <v>223</v>
      </c>
      <c r="K18" s="149">
        <v>114</v>
      </c>
      <c r="L18" s="149">
        <v>124</v>
      </c>
      <c r="M18" s="149">
        <v>132</v>
      </c>
      <c r="N18" s="149">
        <v>130</v>
      </c>
      <c r="O18" s="149">
        <f>SUM(K18:N18)</f>
        <v>500</v>
      </c>
      <c r="P18" s="149">
        <f>C18*K18</f>
        <v>3534</v>
      </c>
      <c r="Q18" s="149">
        <f>C18*L18</f>
        <v>3844</v>
      </c>
      <c r="R18" s="149">
        <f>C18*M18</f>
        <v>4092</v>
      </c>
      <c r="S18" s="149">
        <f>C18*N18</f>
        <v>4030</v>
      </c>
      <c r="T18" s="153">
        <f>C18*O18</f>
        <v>15500</v>
      </c>
      <c r="U18" s="104">
        <v>0.187</v>
      </c>
    </row>
    <row r="19" spans="1:21" ht="28.5" customHeight="1">
      <c r="A19" s="103">
        <v>105</v>
      </c>
      <c r="B19" s="146" t="s">
        <v>208</v>
      </c>
      <c r="C19" s="67">
        <v>62</v>
      </c>
      <c r="D19" s="149" t="s">
        <v>239</v>
      </c>
      <c r="E19" s="67">
        <v>50</v>
      </c>
      <c r="F19" s="67" t="s">
        <v>216</v>
      </c>
      <c r="G19" s="67" t="s">
        <v>216</v>
      </c>
      <c r="H19" s="67" t="s">
        <v>216</v>
      </c>
      <c r="I19" s="67" t="s">
        <v>216</v>
      </c>
      <c r="J19" s="67" t="s">
        <v>216</v>
      </c>
      <c r="K19" s="149">
        <v>104</v>
      </c>
      <c r="L19" s="149">
        <v>104</v>
      </c>
      <c r="M19" s="149">
        <v>104</v>
      </c>
      <c r="N19" s="149">
        <v>108</v>
      </c>
      <c r="O19" s="149">
        <f>SUM(K19:N19)</f>
        <v>420</v>
      </c>
      <c r="P19" s="149">
        <f>C19*K19</f>
        <v>6448</v>
      </c>
      <c r="Q19" s="149">
        <f>C19*L19</f>
        <v>6448</v>
      </c>
      <c r="R19" s="149">
        <v>6448</v>
      </c>
      <c r="S19" s="149">
        <f>C19*N19</f>
        <v>6696</v>
      </c>
      <c r="T19" s="153">
        <f>C19*O19</f>
        <v>26040</v>
      </c>
      <c r="U19" s="104">
        <v>0.064</v>
      </c>
    </row>
    <row r="20" spans="1:21" ht="21" customHeight="1">
      <c r="A20" s="103"/>
      <c r="B20" s="66" t="s">
        <v>32</v>
      </c>
      <c r="C20" s="67">
        <f>SUM(C16:C19)</f>
        <v>151</v>
      </c>
      <c r="D20" s="67"/>
      <c r="E20" s="67"/>
      <c r="F20" s="67"/>
      <c r="G20" s="67"/>
      <c r="H20" s="67"/>
      <c r="I20" s="67"/>
      <c r="J20" s="67"/>
      <c r="K20" s="149">
        <f aca="true" t="shared" si="0" ref="K20:T20">SUM(K16:K19)</f>
        <v>1248</v>
      </c>
      <c r="L20" s="149">
        <f t="shared" si="0"/>
        <v>1268</v>
      </c>
      <c r="M20" s="149">
        <f t="shared" si="0"/>
        <v>1286</v>
      </c>
      <c r="N20" s="149">
        <f t="shared" si="0"/>
        <v>1288</v>
      </c>
      <c r="O20" s="149">
        <f t="shared" si="0"/>
        <v>5090</v>
      </c>
      <c r="P20" s="149">
        <f t="shared" si="0"/>
        <v>29072</v>
      </c>
      <c r="Q20" s="149">
        <f t="shared" si="0"/>
        <v>29532</v>
      </c>
      <c r="R20" s="149">
        <f t="shared" si="0"/>
        <v>29930</v>
      </c>
      <c r="S20" s="149">
        <f t="shared" si="0"/>
        <v>30116</v>
      </c>
      <c r="T20" s="153">
        <f t="shared" si="0"/>
        <v>118650</v>
      </c>
      <c r="U20" s="104"/>
    </row>
    <row r="21" spans="1:21" ht="19.5" customHeight="1">
      <c r="A21" s="261" t="s">
        <v>201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3"/>
    </row>
    <row r="22" spans="1:21" ht="31.5" customHeight="1">
      <c r="A22" s="103">
        <v>104</v>
      </c>
      <c r="B22" s="154" t="s">
        <v>222</v>
      </c>
      <c r="C22" s="83">
        <v>85</v>
      </c>
      <c r="D22" s="149" t="s">
        <v>239</v>
      </c>
      <c r="E22" s="83">
        <v>30</v>
      </c>
      <c r="F22" s="156" t="s">
        <v>224</v>
      </c>
      <c r="G22" s="156" t="s">
        <v>224</v>
      </c>
      <c r="H22" s="156" t="s">
        <v>224</v>
      </c>
      <c r="I22" s="156" t="s">
        <v>224</v>
      </c>
      <c r="J22" s="156" t="s">
        <v>224</v>
      </c>
      <c r="K22" s="156">
        <v>128</v>
      </c>
      <c r="L22" s="156">
        <v>130</v>
      </c>
      <c r="M22" s="156">
        <v>132</v>
      </c>
      <c r="N22" s="156">
        <v>130</v>
      </c>
      <c r="O22" s="156">
        <f>SUM(K22:N22)</f>
        <v>520</v>
      </c>
      <c r="P22" s="156">
        <f aca="true" t="shared" si="1" ref="P22:P27">C22*K22</f>
        <v>10880</v>
      </c>
      <c r="Q22" s="156">
        <f>C22*L22</f>
        <v>11050</v>
      </c>
      <c r="R22" s="156">
        <f>C22*M22</f>
        <v>11220</v>
      </c>
      <c r="S22" s="156">
        <f>C22*N22</f>
        <v>11050</v>
      </c>
      <c r="T22" s="156">
        <f aca="true" t="shared" si="2" ref="T22:T27">C22*O22</f>
        <v>44200</v>
      </c>
      <c r="U22" s="159">
        <v>0.299</v>
      </c>
    </row>
    <row r="23" spans="1:21" ht="19.5" customHeight="1">
      <c r="A23" s="103">
        <v>104</v>
      </c>
      <c r="B23" s="148" t="s">
        <v>209</v>
      </c>
      <c r="C23" s="68">
        <v>126</v>
      </c>
      <c r="D23" s="149" t="s">
        <v>239</v>
      </c>
      <c r="E23" s="68">
        <v>30</v>
      </c>
      <c r="F23" s="151" t="s">
        <v>217</v>
      </c>
      <c r="G23" s="151" t="s">
        <v>217</v>
      </c>
      <c r="H23" s="151" t="s">
        <v>217</v>
      </c>
      <c r="I23" s="151" t="s">
        <v>217</v>
      </c>
      <c r="J23" s="151" t="s">
        <v>217</v>
      </c>
      <c r="K23" s="147">
        <v>26</v>
      </c>
      <c r="L23" s="147">
        <v>26</v>
      </c>
      <c r="M23" s="147">
        <v>26</v>
      </c>
      <c r="N23" s="147">
        <v>26</v>
      </c>
      <c r="O23" s="147">
        <v>104</v>
      </c>
      <c r="P23" s="147">
        <f t="shared" si="1"/>
        <v>3276</v>
      </c>
      <c r="Q23" s="147">
        <v>3276</v>
      </c>
      <c r="R23" s="147">
        <v>3276</v>
      </c>
      <c r="S23" s="147">
        <v>3276</v>
      </c>
      <c r="T23" s="147">
        <f t="shared" si="2"/>
        <v>13104</v>
      </c>
      <c r="U23" s="158">
        <v>0.189</v>
      </c>
    </row>
    <row r="24" spans="1:21" ht="27.75" customHeight="1">
      <c r="A24" s="103">
        <v>104</v>
      </c>
      <c r="B24" s="148" t="s">
        <v>210</v>
      </c>
      <c r="C24" s="83">
        <v>104</v>
      </c>
      <c r="D24" s="149" t="s">
        <v>239</v>
      </c>
      <c r="E24" s="83">
        <v>30</v>
      </c>
      <c r="F24" s="155" t="s">
        <v>218</v>
      </c>
      <c r="G24" s="155" t="s">
        <v>218</v>
      </c>
      <c r="H24" s="155" t="s">
        <v>218</v>
      </c>
      <c r="I24" s="155" t="s">
        <v>218</v>
      </c>
      <c r="J24" s="155" t="s">
        <v>218</v>
      </c>
      <c r="K24" s="156">
        <v>26</v>
      </c>
      <c r="L24" s="156">
        <v>26</v>
      </c>
      <c r="M24" s="156">
        <v>26</v>
      </c>
      <c r="N24" s="156">
        <v>28</v>
      </c>
      <c r="O24" s="156">
        <f>SUM(K24:N24)</f>
        <v>106</v>
      </c>
      <c r="P24" s="156">
        <f t="shared" si="1"/>
        <v>2704</v>
      </c>
      <c r="Q24" s="156">
        <v>2704</v>
      </c>
      <c r="R24" s="156">
        <v>2704</v>
      </c>
      <c r="S24" s="156">
        <f>C24*N24</f>
        <v>2912</v>
      </c>
      <c r="T24" s="156">
        <f t="shared" si="2"/>
        <v>11024</v>
      </c>
      <c r="U24" s="159">
        <v>0.232</v>
      </c>
    </row>
    <row r="25" spans="1:21" ht="18" customHeight="1">
      <c r="A25" s="103">
        <v>516</v>
      </c>
      <c r="B25" s="148" t="s">
        <v>211</v>
      </c>
      <c r="C25" s="68">
        <v>112</v>
      </c>
      <c r="D25" s="149" t="s">
        <v>239</v>
      </c>
      <c r="E25" s="68">
        <v>30</v>
      </c>
      <c r="F25" s="147" t="s">
        <v>219</v>
      </c>
      <c r="G25" s="147" t="s">
        <v>219</v>
      </c>
      <c r="H25" s="147" t="s">
        <v>219</v>
      </c>
      <c r="I25" s="147" t="s">
        <v>219</v>
      </c>
      <c r="J25" s="147" t="s">
        <v>219</v>
      </c>
      <c r="K25" s="147">
        <v>180</v>
      </c>
      <c r="L25" s="147">
        <v>182</v>
      </c>
      <c r="M25" s="147">
        <v>184</v>
      </c>
      <c r="N25" s="147">
        <v>184</v>
      </c>
      <c r="O25" s="147">
        <f>SUM(K25:N25)</f>
        <v>730</v>
      </c>
      <c r="P25" s="147">
        <f t="shared" si="1"/>
        <v>20160</v>
      </c>
      <c r="Q25" s="147">
        <f>C25*L25</f>
        <v>20384</v>
      </c>
      <c r="R25" s="147">
        <f>C25*M25</f>
        <v>20608</v>
      </c>
      <c r="S25" s="147">
        <v>20608</v>
      </c>
      <c r="T25" s="147">
        <f t="shared" si="2"/>
        <v>81760</v>
      </c>
      <c r="U25" s="105">
        <v>0.316</v>
      </c>
    </row>
    <row r="26" spans="1:21" ht="18.75" customHeight="1">
      <c r="A26" s="103">
        <v>504</v>
      </c>
      <c r="B26" s="148" t="s">
        <v>212</v>
      </c>
      <c r="C26" s="68">
        <v>90</v>
      </c>
      <c r="D26" s="149" t="s">
        <v>239</v>
      </c>
      <c r="E26" s="68">
        <v>30</v>
      </c>
      <c r="F26" s="147" t="s">
        <v>219</v>
      </c>
      <c r="G26" s="147" t="s">
        <v>219</v>
      </c>
      <c r="H26" s="147" t="s">
        <v>219</v>
      </c>
      <c r="I26" s="147" t="s">
        <v>219</v>
      </c>
      <c r="J26" s="147" t="s">
        <v>219</v>
      </c>
      <c r="K26" s="147">
        <v>180</v>
      </c>
      <c r="L26" s="147">
        <v>182</v>
      </c>
      <c r="M26" s="147">
        <v>184</v>
      </c>
      <c r="N26" s="147">
        <v>184</v>
      </c>
      <c r="O26" s="147">
        <f>SUM(K26:N26)</f>
        <v>730</v>
      </c>
      <c r="P26" s="147">
        <f t="shared" si="1"/>
        <v>16200</v>
      </c>
      <c r="Q26" s="147">
        <f>C26*L26</f>
        <v>16380</v>
      </c>
      <c r="R26" s="147">
        <f>C26*M26</f>
        <v>16560</v>
      </c>
      <c r="S26" s="147">
        <v>16560</v>
      </c>
      <c r="T26" s="147">
        <f t="shared" si="2"/>
        <v>65700</v>
      </c>
      <c r="U26" s="105">
        <v>0.364</v>
      </c>
    </row>
    <row r="27" spans="1:21" ht="21.75" customHeight="1">
      <c r="A27" s="103">
        <v>520</v>
      </c>
      <c r="B27" s="154" t="s">
        <v>213</v>
      </c>
      <c r="C27" s="83">
        <v>82</v>
      </c>
      <c r="D27" s="156" t="s">
        <v>240</v>
      </c>
      <c r="E27" s="83">
        <v>44</v>
      </c>
      <c r="F27" s="156" t="s">
        <v>219</v>
      </c>
      <c r="G27" s="156" t="s">
        <v>219</v>
      </c>
      <c r="H27" s="156" t="s">
        <v>219</v>
      </c>
      <c r="I27" s="156" t="s">
        <v>219</v>
      </c>
      <c r="J27" s="156" t="s">
        <v>219</v>
      </c>
      <c r="K27" s="156">
        <v>180</v>
      </c>
      <c r="L27" s="156">
        <v>182</v>
      </c>
      <c r="M27" s="156">
        <v>184</v>
      </c>
      <c r="N27" s="156">
        <v>184</v>
      </c>
      <c r="O27" s="156">
        <f>SUM(K27:N27)</f>
        <v>730</v>
      </c>
      <c r="P27" s="156">
        <f t="shared" si="1"/>
        <v>14760</v>
      </c>
      <c r="Q27" s="156">
        <f>C27*L27</f>
        <v>14924</v>
      </c>
      <c r="R27" s="156">
        <f>C27*M27</f>
        <v>15088</v>
      </c>
      <c r="S27" s="156">
        <v>15088</v>
      </c>
      <c r="T27" s="156">
        <f t="shared" si="2"/>
        <v>59860</v>
      </c>
      <c r="U27" s="159">
        <v>0.288</v>
      </c>
    </row>
    <row r="28" spans="1:21" ht="17.25" customHeight="1">
      <c r="A28" s="103"/>
      <c r="B28" s="66" t="s">
        <v>32</v>
      </c>
      <c r="C28" s="67">
        <f>SUM(C22:C27)</f>
        <v>599</v>
      </c>
      <c r="D28" s="67"/>
      <c r="E28" s="67"/>
      <c r="F28" s="67"/>
      <c r="G28" s="67"/>
      <c r="H28" s="67"/>
      <c r="I28" s="67"/>
      <c r="J28" s="67"/>
      <c r="K28" s="149">
        <f aca="true" t="shared" si="3" ref="K28:T28">SUM(K22:K27)</f>
        <v>720</v>
      </c>
      <c r="L28" s="149">
        <f t="shared" si="3"/>
        <v>728</v>
      </c>
      <c r="M28" s="149">
        <f t="shared" si="3"/>
        <v>736</v>
      </c>
      <c r="N28" s="149">
        <f t="shared" si="3"/>
        <v>736</v>
      </c>
      <c r="O28" s="149">
        <f t="shared" si="3"/>
        <v>2920</v>
      </c>
      <c r="P28" s="149">
        <f t="shared" si="3"/>
        <v>67980</v>
      </c>
      <c r="Q28" s="149">
        <f t="shared" si="3"/>
        <v>68718</v>
      </c>
      <c r="R28" s="149">
        <f t="shared" si="3"/>
        <v>69456</v>
      </c>
      <c r="S28" s="149">
        <f t="shared" si="3"/>
        <v>69494</v>
      </c>
      <c r="T28" s="153">
        <f t="shared" si="3"/>
        <v>275648</v>
      </c>
      <c r="U28" s="104"/>
    </row>
    <row r="29" spans="1:21" ht="21" customHeight="1" thickBot="1">
      <c r="A29" s="106"/>
      <c r="B29" s="107" t="s">
        <v>67</v>
      </c>
      <c r="C29" s="107">
        <f>C20+C28</f>
        <v>750</v>
      </c>
      <c r="D29" s="107"/>
      <c r="E29" s="107"/>
      <c r="F29" s="107"/>
      <c r="G29" s="107"/>
      <c r="H29" s="107"/>
      <c r="I29" s="107"/>
      <c r="J29" s="107"/>
      <c r="K29" s="152">
        <f>K20:O20+K28:O28</f>
        <v>1968</v>
      </c>
      <c r="L29" s="152">
        <f aca="true" t="shared" si="4" ref="L29:T29">L20+L28</f>
        <v>1996</v>
      </c>
      <c r="M29" s="152">
        <f t="shared" si="4"/>
        <v>2022</v>
      </c>
      <c r="N29" s="152">
        <f t="shared" si="4"/>
        <v>2024</v>
      </c>
      <c r="O29" s="152">
        <f t="shared" si="4"/>
        <v>8010</v>
      </c>
      <c r="P29" s="152">
        <f t="shared" si="4"/>
        <v>97052</v>
      </c>
      <c r="Q29" s="152">
        <f t="shared" si="4"/>
        <v>98250</v>
      </c>
      <c r="R29" s="152">
        <f t="shared" si="4"/>
        <v>99386</v>
      </c>
      <c r="S29" s="152">
        <f t="shared" si="4"/>
        <v>99610</v>
      </c>
      <c r="T29" s="157">
        <f t="shared" si="4"/>
        <v>394298</v>
      </c>
      <c r="U29" s="108"/>
    </row>
    <row r="30" spans="2:21" ht="12.75">
      <c r="B30" s="145" t="s">
        <v>177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</row>
    <row r="31" spans="3:21" ht="16.5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3:21" ht="12.7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</row>
    <row r="34" spans="2:15" ht="12.75"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  <row r="62" spans="1:2" ht="12.75">
      <c r="A62" s="25" t="s">
        <v>246</v>
      </c>
      <c r="B62" s="26"/>
    </row>
  </sheetData>
  <sheetProtection/>
  <mergeCells count="16">
    <mergeCell ref="F8:P8"/>
    <mergeCell ref="G9:O9"/>
    <mergeCell ref="K12:O12"/>
    <mergeCell ref="P12:T12"/>
    <mergeCell ref="A12:A13"/>
    <mergeCell ref="E12:E13"/>
    <mergeCell ref="B7:U7"/>
    <mergeCell ref="B10:U10"/>
    <mergeCell ref="U12:U13"/>
    <mergeCell ref="F12:J12"/>
    <mergeCell ref="B34:O34"/>
    <mergeCell ref="B12:B13"/>
    <mergeCell ref="C12:C13"/>
    <mergeCell ref="D12:D13"/>
    <mergeCell ref="A21:U21"/>
    <mergeCell ref="A15:U1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SheetLayoutView="100" zoomScalePageLayoutView="0" workbookViewId="0" topLeftCell="C10">
      <selection activeCell="Y21" sqref="Y21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4.125" style="0" customWidth="1"/>
    <col min="4" max="4" width="3.875" style="0" customWidth="1"/>
    <col min="5" max="5" width="9.00390625" style="0" customWidth="1"/>
    <col min="6" max="6" width="4.00390625" style="0" customWidth="1"/>
    <col min="7" max="7" width="4.125" style="0" customWidth="1"/>
    <col min="8" max="9" width="5.2539062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5.25390625" style="0" customWidth="1"/>
    <col min="15" max="15" width="4.75390625" style="0" customWidth="1"/>
    <col min="16" max="16" width="6.00390625" style="0" customWidth="1"/>
    <col min="17" max="17" width="6.125" style="0" customWidth="1"/>
    <col min="18" max="18" width="5.625" style="0" customWidth="1"/>
    <col min="19" max="19" width="5.375" style="0" customWidth="1"/>
    <col min="20" max="20" width="6.25390625" style="0" customWidth="1"/>
    <col min="21" max="21" width="6.875" style="0" customWidth="1"/>
    <col min="22" max="22" width="5.875" style="0" customWidth="1"/>
    <col min="23" max="23" width="10.75390625" style="0" customWidth="1"/>
    <col min="24" max="24" width="5.00390625" style="0" customWidth="1"/>
    <col min="25" max="25" width="8.375" style="0" customWidth="1"/>
    <col min="26" max="26" width="8.875" style="0" customWidth="1"/>
    <col min="27" max="27" width="8.25390625" style="0" customWidth="1"/>
    <col min="28" max="28" width="6.25390625" style="0" customWidth="1"/>
    <col min="29" max="29" width="11.625" style="0" customWidth="1"/>
    <col min="30" max="30" width="8.875" style="0" customWidth="1"/>
    <col min="31" max="31" width="11.75390625" style="0" customWidth="1"/>
    <col min="32" max="32" width="8.25390625" style="0" customWidth="1"/>
    <col min="33" max="33" width="13.75390625" style="0" customWidth="1"/>
  </cols>
  <sheetData>
    <row r="1" spans="1:3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5">
      <c r="A2" s="52"/>
      <c r="B2" s="52"/>
      <c r="C2" s="52"/>
      <c r="D2" s="52" t="s">
        <v>122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7.25" customHeight="1" thickBot="1">
      <c r="A3" s="52"/>
      <c r="B3" s="52"/>
      <c r="C3" s="52"/>
      <c r="D3" s="52"/>
      <c r="E3" s="52" t="s">
        <v>128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 t="s">
        <v>174</v>
      </c>
      <c r="AG3" s="52"/>
    </row>
    <row r="4" spans="1:33" ht="31.5" customHeight="1" thickBot="1">
      <c r="A4" s="273" t="s">
        <v>55</v>
      </c>
      <c r="B4" s="273" t="s">
        <v>48</v>
      </c>
      <c r="C4" s="273" t="s">
        <v>171</v>
      </c>
      <c r="D4" s="273" t="s">
        <v>49</v>
      </c>
      <c r="E4" s="273" t="s">
        <v>50</v>
      </c>
      <c r="F4" s="303" t="s">
        <v>172</v>
      </c>
      <c r="G4" s="282" t="s">
        <v>226</v>
      </c>
      <c r="H4" s="283"/>
      <c r="I4" s="283"/>
      <c r="J4" s="283"/>
      <c r="K4" s="284"/>
      <c r="L4" s="288" t="s">
        <v>68</v>
      </c>
      <c r="M4" s="289"/>
      <c r="N4" s="289"/>
      <c r="O4" s="289"/>
      <c r="P4" s="289"/>
      <c r="Q4" s="288" t="s">
        <v>69</v>
      </c>
      <c r="R4" s="289"/>
      <c r="S4" s="289"/>
      <c r="T4" s="289"/>
      <c r="U4" s="319"/>
      <c r="V4" s="321" t="s">
        <v>121</v>
      </c>
      <c r="W4" s="324" t="s">
        <v>76</v>
      </c>
      <c r="X4" s="306" t="s">
        <v>70</v>
      </c>
      <c r="Y4" s="301" t="s">
        <v>77</v>
      </c>
      <c r="Z4" s="298" t="s">
        <v>33</v>
      </c>
      <c r="AA4" s="299"/>
      <c r="AB4" s="300"/>
      <c r="AC4" s="313" t="s">
        <v>78</v>
      </c>
      <c r="AD4" s="273" t="s">
        <v>173</v>
      </c>
      <c r="AE4" s="306" t="s">
        <v>80</v>
      </c>
      <c r="AF4" s="309" t="s">
        <v>71</v>
      </c>
      <c r="AG4" s="316" t="s">
        <v>79</v>
      </c>
    </row>
    <row r="5" spans="1:33" ht="90.75" customHeight="1" thickBot="1">
      <c r="A5" s="274"/>
      <c r="B5" s="276"/>
      <c r="C5" s="278"/>
      <c r="D5" s="280"/>
      <c r="E5" s="278"/>
      <c r="F5" s="304"/>
      <c r="G5" s="285"/>
      <c r="H5" s="286"/>
      <c r="I5" s="286"/>
      <c r="J5" s="286"/>
      <c r="K5" s="287"/>
      <c r="L5" s="290"/>
      <c r="M5" s="291"/>
      <c r="N5" s="291"/>
      <c r="O5" s="291"/>
      <c r="P5" s="291"/>
      <c r="Q5" s="290"/>
      <c r="R5" s="291"/>
      <c r="S5" s="291"/>
      <c r="T5" s="291"/>
      <c r="U5" s="320"/>
      <c r="V5" s="322"/>
      <c r="W5" s="325"/>
      <c r="X5" s="307"/>
      <c r="Y5" s="311"/>
      <c r="Z5" s="301" t="s">
        <v>74</v>
      </c>
      <c r="AA5" s="301" t="s">
        <v>116</v>
      </c>
      <c r="AB5" s="301" t="s">
        <v>75</v>
      </c>
      <c r="AC5" s="314"/>
      <c r="AD5" s="278"/>
      <c r="AE5" s="307"/>
      <c r="AF5" s="310"/>
      <c r="AG5" s="317"/>
    </row>
    <row r="6" spans="1:33" ht="102.75" customHeight="1" thickBot="1">
      <c r="A6" s="275"/>
      <c r="B6" s="277"/>
      <c r="C6" s="279"/>
      <c r="D6" s="281"/>
      <c r="E6" s="277"/>
      <c r="F6" s="305"/>
      <c r="G6" s="70" t="s">
        <v>61</v>
      </c>
      <c r="H6" s="70" t="s">
        <v>62</v>
      </c>
      <c r="I6" s="70" t="s">
        <v>63</v>
      </c>
      <c r="J6" s="70" t="s">
        <v>64</v>
      </c>
      <c r="K6" s="71" t="s">
        <v>65</v>
      </c>
      <c r="L6" s="72" t="s">
        <v>61</v>
      </c>
      <c r="M6" s="72" t="s">
        <v>62</v>
      </c>
      <c r="N6" s="72" t="s">
        <v>63</v>
      </c>
      <c r="O6" s="72" t="s">
        <v>64</v>
      </c>
      <c r="P6" s="71" t="s">
        <v>65</v>
      </c>
      <c r="Q6" s="72" t="s">
        <v>61</v>
      </c>
      <c r="R6" s="72" t="s">
        <v>62</v>
      </c>
      <c r="S6" s="72" t="s">
        <v>63</v>
      </c>
      <c r="T6" s="72" t="s">
        <v>64</v>
      </c>
      <c r="U6" s="73" t="s">
        <v>65</v>
      </c>
      <c r="V6" s="323"/>
      <c r="W6" s="326"/>
      <c r="X6" s="308"/>
      <c r="Y6" s="312"/>
      <c r="Z6" s="302"/>
      <c r="AA6" s="302"/>
      <c r="AB6" s="302"/>
      <c r="AC6" s="315"/>
      <c r="AD6" s="279"/>
      <c r="AE6" s="308"/>
      <c r="AF6" s="74" t="s">
        <v>136</v>
      </c>
      <c r="AG6" s="318"/>
    </row>
    <row r="7" spans="1:33" ht="21.75" customHeight="1" thickBo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2">
        <v>12</v>
      </c>
      <c r="M7" s="72">
        <v>13</v>
      </c>
      <c r="N7" s="72">
        <v>14</v>
      </c>
      <c r="O7" s="72">
        <v>15</v>
      </c>
      <c r="P7" s="77">
        <v>16</v>
      </c>
      <c r="Q7" s="72">
        <v>17</v>
      </c>
      <c r="R7" s="72">
        <v>18</v>
      </c>
      <c r="S7" s="72">
        <v>19</v>
      </c>
      <c r="T7" s="72">
        <v>20</v>
      </c>
      <c r="U7" s="78">
        <v>21</v>
      </c>
      <c r="V7" s="79">
        <v>22</v>
      </c>
      <c r="W7" s="80">
        <v>23</v>
      </c>
      <c r="X7" s="80">
        <v>24</v>
      </c>
      <c r="Y7" s="80">
        <v>25</v>
      </c>
      <c r="Z7" s="81">
        <v>26</v>
      </c>
      <c r="AA7" s="81">
        <v>27</v>
      </c>
      <c r="AB7" s="81">
        <v>28</v>
      </c>
      <c r="AC7" s="81">
        <v>29</v>
      </c>
      <c r="AD7" s="75">
        <v>30</v>
      </c>
      <c r="AE7" s="80">
        <v>31</v>
      </c>
      <c r="AF7" s="81">
        <v>32</v>
      </c>
      <c r="AG7" s="75">
        <v>33</v>
      </c>
    </row>
    <row r="8" spans="1:33" ht="12.75">
      <c r="A8" s="292" t="s">
        <v>72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4"/>
    </row>
    <row r="9" spans="1:33" ht="22.5" customHeight="1">
      <c r="A9" s="169">
        <v>101</v>
      </c>
      <c r="B9" s="170" t="s">
        <v>205</v>
      </c>
      <c r="C9" s="171">
        <v>1.18</v>
      </c>
      <c r="D9" s="169">
        <v>15</v>
      </c>
      <c r="E9" s="169" t="s">
        <v>239</v>
      </c>
      <c r="F9" s="169">
        <v>50</v>
      </c>
      <c r="G9" s="172">
        <v>5</v>
      </c>
      <c r="H9" s="172">
        <v>7</v>
      </c>
      <c r="I9" s="172">
        <v>7</v>
      </c>
      <c r="J9" s="172">
        <v>5</v>
      </c>
      <c r="K9" s="172">
        <v>24</v>
      </c>
      <c r="L9" s="173">
        <v>900</v>
      </c>
      <c r="M9" s="173">
        <v>910</v>
      </c>
      <c r="N9" s="173">
        <v>920</v>
      </c>
      <c r="O9" s="173">
        <v>920</v>
      </c>
      <c r="P9" s="173">
        <v>3650</v>
      </c>
      <c r="Q9" s="173">
        <v>13500</v>
      </c>
      <c r="R9" s="173">
        <v>13650</v>
      </c>
      <c r="S9" s="173">
        <v>13800</v>
      </c>
      <c r="T9" s="173">
        <v>13800</v>
      </c>
      <c r="U9" s="174">
        <v>54750</v>
      </c>
      <c r="V9" s="175">
        <v>36.11</v>
      </c>
      <c r="W9" s="176">
        <f>U9*V9</f>
        <v>1977022.5</v>
      </c>
      <c r="X9" s="177">
        <f>Y9/U9</f>
        <v>12.237442922374429</v>
      </c>
      <c r="Y9" s="174">
        <v>670000</v>
      </c>
      <c r="Z9" s="174">
        <v>490000</v>
      </c>
      <c r="AA9" s="174">
        <v>150000</v>
      </c>
      <c r="AB9" s="176"/>
      <c r="AC9" s="176">
        <f>Y9-W9</f>
        <v>-1307022.5</v>
      </c>
      <c r="AD9" s="178">
        <f>AG9/U9</f>
        <v>23.872557077625572</v>
      </c>
      <c r="AE9" s="179">
        <f>C9*D9*F9*P9</f>
        <v>3230250</v>
      </c>
      <c r="AF9" s="178">
        <v>0.198</v>
      </c>
      <c r="AG9" s="180">
        <f>W9-Y9</f>
        <v>1307022.5</v>
      </c>
    </row>
    <row r="10" spans="1:33" ht="12.75">
      <c r="A10" s="181">
        <v>102</v>
      </c>
      <c r="B10" s="182" t="s">
        <v>206</v>
      </c>
      <c r="C10" s="183">
        <v>1.18</v>
      </c>
      <c r="D10" s="184">
        <v>43</v>
      </c>
      <c r="E10" s="169" t="s">
        <v>239</v>
      </c>
      <c r="F10" s="181">
        <v>50</v>
      </c>
      <c r="G10" s="185">
        <v>1</v>
      </c>
      <c r="H10" s="185">
        <v>1</v>
      </c>
      <c r="I10" s="185">
        <v>1</v>
      </c>
      <c r="J10" s="185">
        <v>1</v>
      </c>
      <c r="K10" s="172">
        <v>4</v>
      </c>
      <c r="L10" s="184">
        <v>130</v>
      </c>
      <c r="M10" s="184">
        <v>130</v>
      </c>
      <c r="N10" s="184">
        <v>130</v>
      </c>
      <c r="O10" s="184">
        <v>130</v>
      </c>
      <c r="P10" s="173">
        <v>520</v>
      </c>
      <c r="Q10" s="173">
        <v>5590</v>
      </c>
      <c r="R10" s="173">
        <v>5590</v>
      </c>
      <c r="S10" s="173">
        <v>5590</v>
      </c>
      <c r="T10" s="173">
        <v>5590</v>
      </c>
      <c r="U10" s="173">
        <v>22360</v>
      </c>
      <c r="V10" s="175">
        <v>36.11</v>
      </c>
      <c r="W10" s="176">
        <f>U10*V10</f>
        <v>807419.6</v>
      </c>
      <c r="X10" s="186">
        <f>Y10/U10</f>
        <v>5.232558139534884</v>
      </c>
      <c r="Y10" s="174">
        <v>117000</v>
      </c>
      <c r="Z10" s="174">
        <v>95000</v>
      </c>
      <c r="AA10" s="174">
        <v>18000</v>
      </c>
      <c r="AB10" s="176"/>
      <c r="AC10" s="176">
        <f>Y10-W10</f>
        <v>-690419.6</v>
      </c>
      <c r="AD10" s="187">
        <f>AG10/U10</f>
        <v>30.877441860465115</v>
      </c>
      <c r="AE10" s="188">
        <f>C10*D10*F10*P10</f>
        <v>1319239.9999999998</v>
      </c>
      <c r="AF10" s="187">
        <f>Y10/AE10</f>
        <v>0.08868742609381161</v>
      </c>
      <c r="AG10" s="180">
        <f>W10-Y10</f>
        <v>690419.6</v>
      </c>
    </row>
    <row r="11" spans="1:33" ht="12.75">
      <c r="A11" s="181">
        <v>103</v>
      </c>
      <c r="B11" s="182" t="s">
        <v>207</v>
      </c>
      <c r="C11" s="183">
        <v>1.18</v>
      </c>
      <c r="D11" s="184">
        <v>31</v>
      </c>
      <c r="E11" s="169" t="s">
        <v>239</v>
      </c>
      <c r="F11" s="181">
        <v>50</v>
      </c>
      <c r="G11" s="181">
        <v>1.5</v>
      </c>
      <c r="H11" s="185">
        <v>2.5</v>
      </c>
      <c r="I11" s="185">
        <v>3</v>
      </c>
      <c r="J11" s="181">
        <v>1.5</v>
      </c>
      <c r="K11" s="172">
        <v>8.5</v>
      </c>
      <c r="L11" s="184">
        <v>114</v>
      </c>
      <c r="M11" s="184">
        <v>124</v>
      </c>
      <c r="N11" s="184">
        <v>132</v>
      </c>
      <c r="O11" s="184">
        <v>130</v>
      </c>
      <c r="P11" s="173">
        <v>500</v>
      </c>
      <c r="Q11" s="173">
        <v>3534</v>
      </c>
      <c r="R11" s="173">
        <v>3844</v>
      </c>
      <c r="S11" s="173">
        <v>4092</v>
      </c>
      <c r="T11" s="173">
        <v>4030</v>
      </c>
      <c r="U11" s="173">
        <v>15500</v>
      </c>
      <c r="V11" s="175">
        <v>36.11</v>
      </c>
      <c r="W11" s="176">
        <f>U11*V11</f>
        <v>559705</v>
      </c>
      <c r="X11" s="186">
        <f>Y11/U11</f>
        <v>11.03225806451613</v>
      </c>
      <c r="Y11" s="174">
        <v>171000</v>
      </c>
      <c r="Z11" s="174">
        <v>151000</v>
      </c>
      <c r="AA11" s="174">
        <v>12000</v>
      </c>
      <c r="AB11" s="176"/>
      <c r="AC11" s="176">
        <f>Y11-W11</f>
        <v>-388705</v>
      </c>
      <c r="AD11" s="187">
        <f>AG11/U11</f>
        <v>25.07774193548387</v>
      </c>
      <c r="AE11" s="188">
        <f>C11*D11*F11*P11</f>
        <v>914500</v>
      </c>
      <c r="AF11" s="187">
        <f>Y11/AE11</f>
        <v>0.18698742482230726</v>
      </c>
      <c r="AG11" s="180">
        <f>W11-Y11</f>
        <v>388705</v>
      </c>
    </row>
    <row r="12" spans="1:33" ht="26.25" customHeight="1">
      <c r="A12" s="169">
        <v>105</v>
      </c>
      <c r="B12" s="170" t="s">
        <v>208</v>
      </c>
      <c r="C12" s="189">
        <v>1.18</v>
      </c>
      <c r="D12" s="190">
        <v>62</v>
      </c>
      <c r="E12" s="169" t="s">
        <v>239</v>
      </c>
      <c r="F12" s="190">
        <v>50</v>
      </c>
      <c r="G12" s="190">
        <v>0.5</v>
      </c>
      <c r="H12" s="190">
        <v>0.5</v>
      </c>
      <c r="I12" s="190">
        <v>0.5</v>
      </c>
      <c r="J12" s="190">
        <v>0.5</v>
      </c>
      <c r="K12" s="191">
        <v>2</v>
      </c>
      <c r="L12" s="192">
        <v>104</v>
      </c>
      <c r="M12" s="192">
        <v>104</v>
      </c>
      <c r="N12" s="192">
        <v>104</v>
      </c>
      <c r="O12" s="192">
        <v>108</v>
      </c>
      <c r="P12" s="192">
        <v>420</v>
      </c>
      <c r="Q12" s="192">
        <v>6448</v>
      </c>
      <c r="R12" s="192">
        <v>6448</v>
      </c>
      <c r="S12" s="192">
        <v>6448</v>
      </c>
      <c r="T12" s="192">
        <v>6696</v>
      </c>
      <c r="U12" s="192">
        <v>26040</v>
      </c>
      <c r="V12" s="193">
        <v>36.11</v>
      </c>
      <c r="W12" s="194">
        <f>U12*V12</f>
        <v>940304.4</v>
      </c>
      <c r="X12" s="195">
        <f>Y12/U12</f>
        <v>3.80184331797235</v>
      </c>
      <c r="Y12" s="196">
        <v>99000</v>
      </c>
      <c r="Z12" s="196">
        <v>84000</v>
      </c>
      <c r="AA12" s="196">
        <v>12000</v>
      </c>
      <c r="AB12" s="194"/>
      <c r="AC12" s="194">
        <f>Y12-W12</f>
        <v>-841304.4</v>
      </c>
      <c r="AD12" s="197">
        <f>AG12/U12</f>
        <v>32.30815668202765</v>
      </c>
      <c r="AE12" s="198">
        <f>C12*D12*F12*P12</f>
        <v>1536360</v>
      </c>
      <c r="AF12" s="199">
        <f>Y12/AE12</f>
        <v>0.06443802233851441</v>
      </c>
      <c r="AG12" s="200">
        <f>W12-Y12</f>
        <v>841304.4</v>
      </c>
    </row>
    <row r="13" spans="1:33" ht="16.5" customHeight="1">
      <c r="A13" s="181"/>
      <c r="B13" s="182" t="s">
        <v>32</v>
      </c>
      <c r="C13" s="182"/>
      <c r="D13" s="181"/>
      <c r="E13" s="201"/>
      <c r="F13" s="181"/>
      <c r="G13" s="202">
        <f>SUM(G9:G12)</f>
        <v>8</v>
      </c>
      <c r="H13" s="202">
        <f>SUM(H9:H12)</f>
        <v>11</v>
      </c>
      <c r="I13" s="202">
        <f>SUM(I9:I12)</f>
        <v>11.5</v>
      </c>
      <c r="J13" s="202">
        <f>SUM(J9:J12)</f>
        <v>8</v>
      </c>
      <c r="K13" s="185">
        <f>SUM(K9:K12)</f>
        <v>38.5</v>
      </c>
      <c r="L13" s="173">
        <f aca="true" t="shared" si="0" ref="L13:U13">SUM(L9:L12)</f>
        <v>1248</v>
      </c>
      <c r="M13" s="173">
        <f t="shared" si="0"/>
        <v>1268</v>
      </c>
      <c r="N13" s="173">
        <f t="shared" si="0"/>
        <v>1286</v>
      </c>
      <c r="O13" s="173">
        <f t="shared" si="0"/>
        <v>1288</v>
      </c>
      <c r="P13" s="173">
        <f t="shared" si="0"/>
        <v>5090</v>
      </c>
      <c r="Q13" s="173">
        <f t="shared" si="0"/>
        <v>29072</v>
      </c>
      <c r="R13" s="173">
        <f t="shared" si="0"/>
        <v>29532</v>
      </c>
      <c r="S13" s="173">
        <f t="shared" si="0"/>
        <v>29930</v>
      </c>
      <c r="T13" s="173">
        <f t="shared" si="0"/>
        <v>30116</v>
      </c>
      <c r="U13" s="173">
        <f t="shared" si="0"/>
        <v>118650</v>
      </c>
      <c r="V13" s="175"/>
      <c r="W13" s="176">
        <f>SUM(W9:W12)</f>
        <v>4284451.5</v>
      </c>
      <c r="X13" s="177"/>
      <c r="Y13" s="174">
        <f>SUM(Y9:Y12)</f>
        <v>1057000</v>
      </c>
      <c r="Z13" s="174">
        <f>SUM(Z9:Z12)</f>
        <v>820000</v>
      </c>
      <c r="AA13" s="174">
        <f>SUM(AA9:AA12)</f>
        <v>192000</v>
      </c>
      <c r="AB13" s="176"/>
      <c r="AC13" s="176">
        <f>Y13-W13</f>
        <v>-3227451.5</v>
      </c>
      <c r="AD13" s="178"/>
      <c r="AE13" s="203">
        <f>SUM(AE9:AE12)</f>
        <v>7000350</v>
      </c>
      <c r="AF13" s="204"/>
      <c r="AG13" s="180">
        <f>SUM(AG9:AG12)</f>
        <v>3227451.5</v>
      </c>
    </row>
    <row r="14" spans="1:33" ht="12.75">
      <c r="A14" s="295" t="s">
        <v>73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7"/>
    </row>
    <row r="15" spans="1:33" ht="12.75">
      <c r="A15" s="169">
        <v>104</v>
      </c>
      <c r="B15" s="170" t="s">
        <v>225</v>
      </c>
      <c r="C15" s="171">
        <v>1.33</v>
      </c>
      <c r="D15" s="169">
        <v>85</v>
      </c>
      <c r="E15" s="169" t="s">
        <v>239</v>
      </c>
      <c r="F15" s="169">
        <v>30</v>
      </c>
      <c r="G15" s="172">
        <v>2</v>
      </c>
      <c r="H15" s="172">
        <v>2</v>
      </c>
      <c r="I15" s="172">
        <v>2</v>
      </c>
      <c r="J15" s="172">
        <v>2</v>
      </c>
      <c r="K15" s="172">
        <v>8</v>
      </c>
      <c r="L15" s="173">
        <v>128</v>
      </c>
      <c r="M15" s="173">
        <v>130</v>
      </c>
      <c r="N15" s="173">
        <v>132</v>
      </c>
      <c r="O15" s="173">
        <v>130</v>
      </c>
      <c r="P15" s="173">
        <v>520</v>
      </c>
      <c r="Q15" s="173">
        <v>10880</v>
      </c>
      <c r="R15" s="173">
        <v>11050</v>
      </c>
      <c r="S15" s="173">
        <v>11220</v>
      </c>
      <c r="T15" s="173">
        <v>11050</v>
      </c>
      <c r="U15" s="173">
        <v>44200</v>
      </c>
      <c r="V15" s="175">
        <v>36.11</v>
      </c>
      <c r="W15" s="176">
        <f aca="true" t="shared" si="1" ref="W15:W20">U15*V15</f>
        <v>1596062</v>
      </c>
      <c r="X15" s="177">
        <f aca="true" t="shared" si="2" ref="X15:X20">Y15/U15</f>
        <v>11.923076923076923</v>
      </c>
      <c r="Y15" s="174">
        <v>527000</v>
      </c>
      <c r="Z15" s="174">
        <v>359000</v>
      </c>
      <c r="AA15" s="174">
        <v>109000</v>
      </c>
      <c r="AB15" s="176"/>
      <c r="AC15" s="176">
        <f aca="true" t="shared" si="3" ref="AC15:AC22">Y15-W15</f>
        <v>-1069062</v>
      </c>
      <c r="AD15" s="178">
        <f aca="true" t="shared" si="4" ref="AD15:AD20">AG15/U15</f>
        <v>24.186923076923076</v>
      </c>
      <c r="AE15" s="203">
        <f aca="true" t="shared" si="5" ref="AE15:AE20">C15*D15*F15*P15</f>
        <v>1763580.0000000002</v>
      </c>
      <c r="AF15" s="205">
        <f aca="true" t="shared" si="6" ref="AF15:AF20">Y15/AE15</f>
        <v>0.2988239830345093</v>
      </c>
      <c r="AG15" s="180">
        <f aca="true" t="shared" si="7" ref="AG15:AG20">W15-Y15</f>
        <v>1069062</v>
      </c>
    </row>
    <row r="16" spans="1:33" ht="12.75">
      <c r="A16" s="169">
        <v>104</v>
      </c>
      <c r="B16" s="170" t="s">
        <v>209</v>
      </c>
      <c r="C16" s="171">
        <v>1.33</v>
      </c>
      <c r="D16" s="169">
        <v>126</v>
      </c>
      <c r="E16" s="169" t="s">
        <v>239</v>
      </c>
      <c r="F16" s="169">
        <v>30</v>
      </c>
      <c r="G16" s="169">
        <v>0.5</v>
      </c>
      <c r="H16" s="169">
        <v>0.5</v>
      </c>
      <c r="I16" s="169">
        <v>0.5</v>
      </c>
      <c r="J16" s="169">
        <v>0.5</v>
      </c>
      <c r="K16" s="172">
        <v>2</v>
      </c>
      <c r="L16" s="173">
        <v>26</v>
      </c>
      <c r="M16" s="173">
        <v>26</v>
      </c>
      <c r="N16" s="173">
        <v>26</v>
      </c>
      <c r="O16" s="173">
        <v>26</v>
      </c>
      <c r="P16" s="173">
        <v>104</v>
      </c>
      <c r="Q16" s="173">
        <v>3276</v>
      </c>
      <c r="R16" s="173">
        <v>3276</v>
      </c>
      <c r="S16" s="173">
        <v>3276</v>
      </c>
      <c r="T16" s="173">
        <v>3276</v>
      </c>
      <c r="U16" s="173">
        <v>13104</v>
      </c>
      <c r="V16" s="175">
        <v>36.11</v>
      </c>
      <c r="W16" s="176">
        <f t="shared" si="1"/>
        <v>473185.44</v>
      </c>
      <c r="X16" s="177">
        <f t="shared" si="2"/>
        <v>7.554945054945055</v>
      </c>
      <c r="Y16" s="174">
        <v>99000</v>
      </c>
      <c r="Z16" s="174">
        <v>72000</v>
      </c>
      <c r="AA16" s="174">
        <v>22000</v>
      </c>
      <c r="AB16" s="176"/>
      <c r="AC16" s="176">
        <f t="shared" si="3"/>
        <v>-374185.44</v>
      </c>
      <c r="AD16" s="178">
        <f t="shared" si="4"/>
        <v>28.555054945054945</v>
      </c>
      <c r="AE16" s="203">
        <f t="shared" si="5"/>
        <v>522849.60000000003</v>
      </c>
      <c r="AF16" s="205">
        <f t="shared" si="6"/>
        <v>0.18934699385827203</v>
      </c>
      <c r="AG16" s="180">
        <f t="shared" si="7"/>
        <v>374185.44</v>
      </c>
    </row>
    <row r="17" spans="1:33" ht="22.5" customHeight="1">
      <c r="A17" s="169">
        <v>104</v>
      </c>
      <c r="B17" s="170" t="s">
        <v>210</v>
      </c>
      <c r="C17" s="189">
        <v>1.33</v>
      </c>
      <c r="D17" s="190">
        <v>104</v>
      </c>
      <c r="E17" s="190" t="s">
        <v>239</v>
      </c>
      <c r="F17" s="190">
        <v>30</v>
      </c>
      <c r="G17" s="190">
        <v>0.5</v>
      </c>
      <c r="H17" s="190">
        <v>0.5</v>
      </c>
      <c r="I17" s="190">
        <v>0.5</v>
      </c>
      <c r="J17" s="190">
        <v>0.5</v>
      </c>
      <c r="K17" s="191">
        <v>2</v>
      </c>
      <c r="L17" s="192">
        <v>26</v>
      </c>
      <c r="M17" s="192">
        <v>26</v>
      </c>
      <c r="N17" s="192">
        <v>26</v>
      </c>
      <c r="O17" s="192">
        <v>28</v>
      </c>
      <c r="P17" s="192">
        <v>106</v>
      </c>
      <c r="Q17" s="192">
        <v>2704</v>
      </c>
      <c r="R17" s="192">
        <v>2704</v>
      </c>
      <c r="S17" s="192">
        <v>2704</v>
      </c>
      <c r="T17" s="192">
        <v>2912</v>
      </c>
      <c r="U17" s="192">
        <v>11024</v>
      </c>
      <c r="V17" s="193">
        <v>36.11</v>
      </c>
      <c r="W17" s="194">
        <f t="shared" si="1"/>
        <v>398076.64</v>
      </c>
      <c r="X17" s="195">
        <f t="shared" si="2"/>
        <v>9.252539912917271</v>
      </c>
      <c r="Y17" s="196">
        <v>102000</v>
      </c>
      <c r="Z17" s="196">
        <v>74000</v>
      </c>
      <c r="AA17" s="196">
        <v>23000</v>
      </c>
      <c r="AB17" s="194"/>
      <c r="AC17" s="194">
        <f t="shared" si="3"/>
        <v>-296076.64</v>
      </c>
      <c r="AD17" s="197">
        <f t="shared" si="4"/>
        <v>26.85746008708273</v>
      </c>
      <c r="AE17" s="198">
        <f t="shared" si="5"/>
        <v>439857.5999999999</v>
      </c>
      <c r="AF17" s="199">
        <f t="shared" si="6"/>
        <v>0.2318932309001823</v>
      </c>
      <c r="AG17" s="200">
        <f t="shared" si="7"/>
        <v>296076.64</v>
      </c>
    </row>
    <row r="18" spans="1:33" ht="12.75">
      <c r="A18" s="169">
        <v>516</v>
      </c>
      <c r="B18" s="170" t="s">
        <v>211</v>
      </c>
      <c r="C18" s="171">
        <v>1.33</v>
      </c>
      <c r="D18" s="169">
        <v>112</v>
      </c>
      <c r="E18" s="169" t="s">
        <v>239</v>
      </c>
      <c r="F18" s="169">
        <v>30</v>
      </c>
      <c r="G18" s="172">
        <v>3</v>
      </c>
      <c r="H18" s="169">
        <v>3.5</v>
      </c>
      <c r="I18" s="169">
        <v>4.5</v>
      </c>
      <c r="J18" s="172">
        <v>3</v>
      </c>
      <c r="K18" s="172">
        <v>14</v>
      </c>
      <c r="L18" s="173">
        <v>180</v>
      </c>
      <c r="M18" s="173">
        <v>182</v>
      </c>
      <c r="N18" s="173">
        <v>184</v>
      </c>
      <c r="O18" s="173">
        <v>184</v>
      </c>
      <c r="P18" s="173">
        <v>730</v>
      </c>
      <c r="Q18" s="173">
        <v>20160</v>
      </c>
      <c r="R18" s="173">
        <v>20384</v>
      </c>
      <c r="S18" s="173">
        <v>20608</v>
      </c>
      <c r="T18" s="173">
        <v>20608</v>
      </c>
      <c r="U18" s="173">
        <v>81760</v>
      </c>
      <c r="V18" s="175">
        <v>36.11</v>
      </c>
      <c r="W18" s="176">
        <f t="shared" si="1"/>
        <v>2952353.6</v>
      </c>
      <c r="X18" s="177">
        <f t="shared" si="2"/>
        <v>12.622309197651663</v>
      </c>
      <c r="Y18" s="174">
        <v>1032000</v>
      </c>
      <c r="Z18" s="174">
        <v>822000</v>
      </c>
      <c r="AA18" s="174">
        <v>150000</v>
      </c>
      <c r="AB18" s="176"/>
      <c r="AC18" s="176">
        <f t="shared" si="3"/>
        <v>-1920353.6</v>
      </c>
      <c r="AD18" s="178">
        <f t="shared" si="4"/>
        <v>23.48769080234834</v>
      </c>
      <c r="AE18" s="203">
        <f t="shared" si="5"/>
        <v>3262224</v>
      </c>
      <c r="AF18" s="205">
        <f t="shared" si="6"/>
        <v>0.31634860144490384</v>
      </c>
      <c r="AG18" s="180">
        <f t="shared" si="7"/>
        <v>1920353.6</v>
      </c>
    </row>
    <row r="19" spans="1:33" ht="12.75">
      <c r="A19" s="169">
        <v>504</v>
      </c>
      <c r="B19" s="170" t="s">
        <v>212</v>
      </c>
      <c r="C19" s="171">
        <v>1.33</v>
      </c>
      <c r="D19" s="169">
        <v>90</v>
      </c>
      <c r="E19" s="169" t="s">
        <v>239</v>
      </c>
      <c r="F19" s="169">
        <v>30</v>
      </c>
      <c r="G19" s="172">
        <v>3</v>
      </c>
      <c r="H19" s="172">
        <v>3</v>
      </c>
      <c r="I19" s="172">
        <v>3</v>
      </c>
      <c r="J19" s="172">
        <v>3</v>
      </c>
      <c r="K19" s="172">
        <v>12</v>
      </c>
      <c r="L19" s="173">
        <v>180</v>
      </c>
      <c r="M19" s="173">
        <v>182</v>
      </c>
      <c r="N19" s="173">
        <v>184</v>
      </c>
      <c r="O19" s="173">
        <v>184</v>
      </c>
      <c r="P19" s="173">
        <v>730</v>
      </c>
      <c r="Q19" s="173">
        <v>16200</v>
      </c>
      <c r="R19" s="173">
        <v>16380</v>
      </c>
      <c r="S19" s="173">
        <v>16560</v>
      </c>
      <c r="T19" s="173">
        <v>16560</v>
      </c>
      <c r="U19" s="173">
        <v>65700</v>
      </c>
      <c r="V19" s="175">
        <v>36.11</v>
      </c>
      <c r="W19" s="176">
        <f t="shared" si="1"/>
        <v>2372427</v>
      </c>
      <c r="X19" s="177">
        <f t="shared" si="2"/>
        <v>14.520547945205479</v>
      </c>
      <c r="Y19" s="174">
        <v>954000</v>
      </c>
      <c r="Z19" s="174">
        <v>738000</v>
      </c>
      <c r="AA19" s="174">
        <v>156000</v>
      </c>
      <c r="AB19" s="176"/>
      <c r="AC19" s="176">
        <f t="shared" si="3"/>
        <v>-1418427</v>
      </c>
      <c r="AD19" s="178">
        <f t="shared" si="4"/>
        <v>21.58945205479452</v>
      </c>
      <c r="AE19" s="203">
        <f t="shared" si="5"/>
        <v>2621430</v>
      </c>
      <c r="AF19" s="205">
        <f t="shared" si="6"/>
        <v>0.36392350739863355</v>
      </c>
      <c r="AG19" s="180">
        <f t="shared" si="7"/>
        <v>1418427</v>
      </c>
    </row>
    <row r="20" spans="1:33" ht="12.75">
      <c r="A20" s="169">
        <v>520</v>
      </c>
      <c r="B20" s="170" t="s">
        <v>213</v>
      </c>
      <c r="C20" s="171">
        <v>1.33</v>
      </c>
      <c r="D20" s="169">
        <v>82</v>
      </c>
      <c r="E20" s="169" t="s">
        <v>241</v>
      </c>
      <c r="F20" s="169">
        <v>44</v>
      </c>
      <c r="G20" s="169">
        <v>2.5</v>
      </c>
      <c r="H20" s="169">
        <v>3.5</v>
      </c>
      <c r="I20" s="169">
        <v>3.5</v>
      </c>
      <c r="J20" s="169">
        <v>2.5</v>
      </c>
      <c r="K20" s="172">
        <v>12</v>
      </c>
      <c r="L20" s="173">
        <v>180</v>
      </c>
      <c r="M20" s="173">
        <v>182</v>
      </c>
      <c r="N20" s="173">
        <v>184</v>
      </c>
      <c r="O20" s="173">
        <v>184</v>
      </c>
      <c r="P20" s="173">
        <v>730</v>
      </c>
      <c r="Q20" s="173">
        <v>14760</v>
      </c>
      <c r="R20" s="173">
        <v>14924</v>
      </c>
      <c r="S20" s="173">
        <v>15088</v>
      </c>
      <c r="T20" s="173">
        <v>15088</v>
      </c>
      <c r="U20" s="173">
        <v>59860</v>
      </c>
      <c r="V20" s="175">
        <v>47.89</v>
      </c>
      <c r="W20" s="176">
        <f>U20*V20</f>
        <v>2866695.4</v>
      </c>
      <c r="X20" s="177">
        <f t="shared" si="2"/>
        <v>16.87270297360508</v>
      </c>
      <c r="Y20" s="174">
        <v>1010000</v>
      </c>
      <c r="Z20" s="174">
        <v>804000</v>
      </c>
      <c r="AA20" s="174">
        <v>126000</v>
      </c>
      <c r="AB20" s="176"/>
      <c r="AC20" s="176">
        <f t="shared" si="3"/>
        <v>-1856695.4</v>
      </c>
      <c r="AD20" s="178">
        <f t="shared" si="4"/>
        <v>31.01729702639492</v>
      </c>
      <c r="AE20" s="203">
        <f t="shared" si="5"/>
        <v>3503007.2</v>
      </c>
      <c r="AF20" s="205">
        <f t="shared" si="6"/>
        <v>0.28832370084766024</v>
      </c>
      <c r="AG20" s="180">
        <f t="shared" si="7"/>
        <v>1856695.4</v>
      </c>
    </row>
    <row r="21" spans="1:33" ht="12.75">
      <c r="A21" s="206"/>
      <c r="B21" s="206" t="s">
        <v>32</v>
      </c>
      <c r="C21" s="206"/>
      <c r="D21" s="207"/>
      <c r="E21" s="206"/>
      <c r="F21" s="206"/>
      <c r="G21" s="207">
        <f>SUM(G15:G20)</f>
        <v>11.5</v>
      </c>
      <c r="H21" s="207">
        <f>SUM(H15:H20)</f>
        <v>13</v>
      </c>
      <c r="I21" s="207">
        <f>SUM(I15:I20)</f>
        <v>14</v>
      </c>
      <c r="J21" s="207">
        <f>SUM(J15:J20)</f>
        <v>11.5</v>
      </c>
      <c r="K21" s="207">
        <f>SUM(K15:K20)</f>
        <v>50</v>
      </c>
      <c r="L21" s="208">
        <f aca="true" t="shared" si="8" ref="L21:U21">SUM(L15:L20)</f>
        <v>720</v>
      </c>
      <c r="M21" s="208">
        <f t="shared" si="8"/>
        <v>728</v>
      </c>
      <c r="N21" s="208">
        <f t="shared" si="8"/>
        <v>736</v>
      </c>
      <c r="O21" s="208">
        <f t="shared" si="8"/>
        <v>736</v>
      </c>
      <c r="P21" s="208">
        <f t="shared" si="8"/>
        <v>2920</v>
      </c>
      <c r="Q21" s="208">
        <f t="shared" si="8"/>
        <v>67980</v>
      </c>
      <c r="R21" s="208">
        <f t="shared" si="8"/>
        <v>68718</v>
      </c>
      <c r="S21" s="208">
        <f t="shared" si="8"/>
        <v>69456</v>
      </c>
      <c r="T21" s="208">
        <f t="shared" si="8"/>
        <v>69494</v>
      </c>
      <c r="U21" s="209">
        <f t="shared" si="8"/>
        <v>275648</v>
      </c>
      <c r="V21" s="210"/>
      <c r="W21" s="211">
        <f>SUM(W15:W20)</f>
        <v>10658800.08</v>
      </c>
      <c r="X21" s="212"/>
      <c r="Y21" s="174">
        <f>SUM(Y15:Y20)</f>
        <v>3724000</v>
      </c>
      <c r="Z21" s="209">
        <f>SUM(Z15:Z20)</f>
        <v>2869000</v>
      </c>
      <c r="AA21" s="209">
        <f>SUM(AA15:AA20)</f>
        <v>586000</v>
      </c>
      <c r="AB21" s="213"/>
      <c r="AC21" s="211">
        <f t="shared" si="3"/>
        <v>-6934800.08</v>
      </c>
      <c r="AD21" s="206"/>
      <c r="AE21" s="209">
        <f>SUM(AE15:AE20)</f>
        <v>12112948.399999999</v>
      </c>
      <c r="AF21" s="214"/>
      <c r="AG21" s="213">
        <f>SUM(AG15:AG20)</f>
        <v>6934800.08</v>
      </c>
    </row>
    <row r="22" spans="1:33" ht="12.75">
      <c r="A22" s="206"/>
      <c r="B22" s="206" t="s">
        <v>67</v>
      </c>
      <c r="C22" s="207"/>
      <c r="D22" s="207"/>
      <c r="E22" s="206"/>
      <c r="F22" s="206"/>
      <c r="G22" s="207">
        <f>G13+G21</f>
        <v>19.5</v>
      </c>
      <c r="H22" s="207">
        <f>H13+H21</f>
        <v>24</v>
      </c>
      <c r="I22" s="207">
        <f>I13+I21</f>
        <v>25.5</v>
      </c>
      <c r="J22" s="207">
        <f>J13+J21</f>
        <v>19.5</v>
      </c>
      <c r="K22" s="207">
        <f>K13+K21</f>
        <v>88.5</v>
      </c>
      <c r="L22" s="206">
        <v>1968</v>
      </c>
      <c r="M22" s="206">
        <v>1996</v>
      </c>
      <c r="N22" s="206">
        <v>2022</v>
      </c>
      <c r="O22" s="206">
        <v>2024</v>
      </c>
      <c r="P22" s="206">
        <v>8010</v>
      </c>
      <c r="Q22" s="206">
        <v>97052</v>
      </c>
      <c r="R22" s="206">
        <v>98250</v>
      </c>
      <c r="S22" s="206">
        <v>99386</v>
      </c>
      <c r="T22" s="206">
        <v>99610</v>
      </c>
      <c r="U22" s="209">
        <v>394298</v>
      </c>
      <c r="V22" s="210"/>
      <c r="W22" s="211">
        <f>W13+W21</f>
        <v>14943251.58</v>
      </c>
      <c r="X22" s="206"/>
      <c r="Y22" s="215">
        <f>Y13+Y21</f>
        <v>4781000</v>
      </c>
      <c r="Z22" s="209">
        <f>Z13+Z21</f>
        <v>3689000</v>
      </c>
      <c r="AA22" s="209">
        <f>AA13+AA21</f>
        <v>778000</v>
      </c>
      <c r="AB22" s="213"/>
      <c r="AC22" s="211">
        <f t="shared" si="3"/>
        <v>-10162251.58</v>
      </c>
      <c r="AD22" s="206"/>
      <c r="AE22" s="209">
        <f>AE13+AE21</f>
        <v>19113298.4</v>
      </c>
      <c r="AF22" s="206"/>
      <c r="AG22" s="213">
        <f>AG13+AG21</f>
        <v>10162251.58</v>
      </c>
    </row>
    <row r="23" spans="1:33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166"/>
      <c r="X23" s="52"/>
      <c r="Y23" s="52"/>
      <c r="Z23" s="52"/>
      <c r="AA23" s="52"/>
      <c r="AB23" s="52"/>
      <c r="AC23" s="52"/>
      <c r="AD23" s="52"/>
      <c r="AE23" s="52"/>
      <c r="AF23" s="52"/>
      <c r="AG23" s="82"/>
    </row>
    <row r="24" spans="1:33" ht="12.75">
      <c r="A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39"/>
    </row>
    <row r="27" spans="1:13" ht="18.75">
      <c r="A27" s="30"/>
      <c r="B27" s="134" t="s">
        <v>247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8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8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 t="s">
        <v>248</v>
      </c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 t="s">
        <v>249</v>
      </c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 t="s">
        <v>250</v>
      </c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/>
  <mergeCells count="24">
    <mergeCell ref="Y4:Y6"/>
    <mergeCell ref="AC4:AC6"/>
    <mergeCell ref="AD4:AD6"/>
    <mergeCell ref="AG4:AG6"/>
    <mergeCell ref="Q4:U5"/>
    <mergeCell ref="V4:V6"/>
    <mergeCell ref="W4:W6"/>
    <mergeCell ref="X4:X6"/>
    <mergeCell ref="A8:AG8"/>
    <mergeCell ref="A14:AG14"/>
    <mergeCell ref="Z4:AB4"/>
    <mergeCell ref="Z5:Z6"/>
    <mergeCell ref="AA5:AA6"/>
    <mergeCell ref="AB5:AB6"/>
    <mergeCell ref="E4:E6"/>
    <mergeCell ref="F4:F6"/>
    <mergeCell ref="AE4:AE6"/>
    <mergeCell ref="AF4:AF5"/>
    <mergeCell ref="A4:A6"/>
    <mergeCell ref="B4:B6"/>
    <mergeCell ref="C4:C6"/>
    <mergeCell ref="D4:D6"/>
    <mergeCell ref="G4:K5"/>
    <mergeCell ref="L4:P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3"/>
  <sheetViews>
    <sheetView view="pageBreakPreview" zoomScale="66" zoomScaleSheetLayoutView="66" zoomScalePageLayoutView="0" workbookViewId="0" topLeftCell="A10">
      <selection activeCell="B39" sqref="B39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3.375" style="0" customWidth="1"/>
    <col min="4" max="4" width="8.625" style="0" customWidth="1"/>
    <col min="5" max="5" width="3.125" style="0" customWidth="1"/>
    <col min="6" max="6" width="4.875" style="0" customWidth="1"/>
    <col min="7" max="7" width="7.25390625" style="0" customWidth="1"/>
    <col min="8" max="8" width="7.125" style="0" customWidth="1"/>
    <col min="9" max="9" width="3.875" style="0" customWidth="1"/>
    <col min="10" max="10" width="9.00390625" style="0" customWidth="1"/>
    <col min="11" max="11" width="9.75390625" style="0" customWidth="1"/>
    <col min="12" max="12" width="9.625" style="0" customWidth="1"/>
    <col min="13" max="13" width="4.75390625" style="0" customWidth="1"/>
    <col min="14" max="14" width="6.625" style="0" customWidth="1"/>
    <col min="15" max="15" width="6.00390625" style="0" customWidth="1"/>
    <col min="16" max="16" width="5.375" style="0" customWidth="1"/>
    <col min="17" max="17" width="8.875" style="0" customWidth="1"/>
    <col min="18" max="18" width="9.375" style="0" customWidth="1"/>
    <col min="19" max="19" width="9.25390625" style="0" customWidth="1"/>
    <col min="20" max="20" width="4.25390625" style="0" customWidth="1"/>
    <col min="21" max="21" width="6.875" style="0" customWidth="1"/>
    <col min="22" max="22" width="6.25390625" style="0" customWidth="1"/>
    <col min="23" max="23" width="4.375" style="0" customWidth="1"/>
    <col min="24" max="24" width="8.75390625" style="0" customWidth="1"/>
    <col min="25" max="25" width="10.00390625" style="0" customWidth="1"/>
    <col min="26" max="26" width="11.75390625" style="0" customWidth="1"/>
    <col min="27" max="27" width="6.75390625" style="0" customWidth="1"/>
    <col min="28" max="28" width="9.00390625" style="0" customWidth="1"/>
    <col min="29" max="29" width="7.75390625" style="0" customWidth="1"/>
    <col min="30" max="30" width="5.625" style="0" customWidth="1"/>
    <col min="31" max="31" width="12.375" style="0" customWidth="1"/>
    <col min="32" max="32" width="12.875" style="0" customWidth="1"/>
    <col min="33" max="33" width="15.25390625" style="0" customWidth="1"/>
    <col min="34" max="34" width="4.625" style="0" customWidth="1"/>
    <col min="35" max="35" width="5.125" style="0" customWidth="1"/>
    <col min="36" max="36" width="4.375" style="0" customWidth="1"/>
    <col min="37" max="37" width="5.00390625" style="0" customWidth="1"/>
    <col min="38" max="38" width="6.75390625" style="0" customWidth="1"/>
    <col min="39" max="39" width="5.375" style="0" customWidth="1"/>
    <col min="40" max="40" width="4.75390625" style="0" customWidth="1"/>
    <col min="41" max="41" width="5.25390625" style="0" customWidth="1"/>
    <col min="42" max="42" width="5.75390625" style="0" customWidth="1"/>
    <col min="43" max="43" width="5.125" style="0" customWidth="1"/>
    <col min="44" max="44" width="7.375" style="0" customWidth="1"/>
    <col min="45" max="45" width="6.25390625" style="0" customWidth="1"/>
    <col min="46" max="46" width="4.75390625" style="0" customWidth="1"/>
    <col min="47" max="47" width="5.125" style="0" customWidth="1"/>
    <col min="48" max="48" width="4.75390625" style="0" customWidth="1"/>
    <col min="49" max="49" width="5.00390625" style="0" customWidth="1"/>
    <col min="50" max="50" width="5.875" style="0" customWidth="1"/>
    <col min="51" max="51" width="6.75390625" style="0" customWidth="1"/>
    <col min="52" max="52" width="6.00390625" style="0" customWidth="1"/>
    <col min="53" max="53" width="5.75390625" style="0" customWidth="1"/>
    <col min="54" max="54" width="5.875" style="0" customWidth="1"/>
    <col min="55" max="55" width="6.00390625" style="0" customWidth="1"/>
    <col min="56" max="56" width="5.75390625" style="0" customWidth="1"/>
  </cols>
  <sheetData>
    <row r="1" spans="50:56" ht="15">
      <c r="AX1" s="52"/>
      <c r="AY1" s="52"/>
      <c r="AZ1" s="52"/>
      <c r="BA1" s="52"/>
      <c r="BB1" s="52"/>
      <c r="BC1" s="52"/>
      <c r="BD1" s="52"/>
    </row>
    <row r="2" spans="50:56" ht="15">
      <c r="AX2" s="52"/>
      <c r="AY2" s="98"/>
      <c r="AZ2" s="98"/>
      <c r="BA2" s="98"/>
      <c r="BB2" s="98"/>
      <c r="BC2" s="52"/>
      <c r="BD2" s="52"/>
    </row>
    <row r="3" spans="10:56" ht="18.75">
      <c r="J3" s="134" t="s">
        <v>146</v>
      </c>
      <c r="K3" s="134"/>
      <c r="L3" s="134"/>
      <c r="M3" s="134"/>
      <c r="N3" s="134"/>
      <c r="O3" s="134"/>
      <c r="AX3" s="52"/>
      <c r="AY3" s="98"/>
      <c r="AZ3" s="98"/>
      <c r="BA3" s="98"/>
      <c r="BB3" s="98"/>
      <c r="BC3" s="52"/>
      <c r="BD3" s="52"/>
    </row>
    <row r="4" spans="10:56" ht="20.25" customHeight="1">
      <c r="J4" s="134" t="s">
        <v>147</v>
      </c>
      <c r="K4" s="134"/>
      <c r="L4" s="134"/>
      <c r="M4" s="134"/>
      <c r="N4" s="134"/>
      <c r="O4" s="134"/>
      <c r="AX4" s="52"/>
      <c r="AY4" s="98"/>
      <c r="AZ4" s="98"/>
      <c r="BA4" s="98"/>
      <c r="BB4" s="98"/>
      <c r="BC4" s="52"/>
      <c r="BD4" s="52"/>
    </row>
    <row r="5" spans="10:56" ht="21" customHeight="1">
      <c r="J5" s="134" t="s">
        <v>148</v>
      </c>
      <c r="K5" s="134"/>
      <c r="L5" s="134"/>
      <c r="M5" s="134"/>
      <c r="N5" s="134"/>
      <c r="O5" s="134"/>
      <c r="AX5" s="52"/>
      <c r="AY5" s="98"/>
      <c r="AZ5" s="98"/>
      <c r="BA5" s="98"/>
      <c r="BB5" s="98"/>
      <c r="BC5" s="52"/>
      <c r="BD5" s="52"/>
    </row>
    <row r="6" spans="1:54" ht="36" customHeight="1">
      <c r="A6" t="s">
        <v>53</v>
      </c>
      <c r="J6" s="121"/>
      <c r="K6" s="167" t="s">
        <v>245</v>
      </c>
      <c r="L6" s="121"/>
      <c r="M6" s="121"/>
      <c r="N6" s="121"/>
      <c r="O6" s="121"/>
      <c r="P6" s="121"/>
      <c r="Q6" s="121"/>
      <c r="AY6" s="327"/>
      <c r="AZ6" s="327"/>
      <c r="BA6" s="327"/>
      <c r="BB6" s="327"/>
    </row>
    <row r="7" spans="10:54" ht="17.25" customHeight="1">
      <c r="J7" s="328" t="s">
        <v>149</v>
      </c>
      <c r="K7" s="328"/>
      <c r="L7" s="328"/>
      <c r="M7" s="328"/>
      <c r="N7" s="328"/>
      <c r="O7" s="328"/>
      <c r="P7" s="328"/>
      <c r="Q7" s="328"/>
      <c r="X7" s="118"/>
      <c r="Y7" s="118"/>
      <c r="Z7" s="118"/>
      <c r="AA7" s="118"/>
      <c r="AB7" s="118"/>
      <c r="AC7" s="118"/>
      <c r="AD7" s="118"/>
      <c r="AE7" s="118"/>
      <c r="AF7" s="118"/>
      <c r="AY7" s="329"/>
      <c r="AZ7" s="329"/>
      <c r="BA7" s="329"/>
      <c r="BB7" s="329"/>
    </row>
    <row r="8" spans="1:57" s="30" customFormat="1" ht="16.5" customHeight="1">
      <c r="A8" s="31"/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2"/>
      <c r="Y8" s="92"/>
      <c r="Z8" s="92"/>
      <c r="AA8" s="119"/>
      <c r="AB8" s="92"/>
      <c r="AC8" s="92"/>
      <c r="AD8" s="92"/>
      <c r="AE8" s="92"/>
      <c r="AF8" s="92"/>
      <c r="AG8" s="31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48"/>
    </row>
    <row r="9" spans="1:57" s="30" customFormat="1" ht="13.5" customHeight="1">
      <c r="A9" s="52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00"/>
      <c r="Y9" s="100"/>
      <c r="Z9" s="120"/>
      <c r="AA9" s="100"/>
      <c r="AB9" s="100"/>
      <c r="AC9" s="100"/>
      <c r="AD9" s="100"/>
      <c r="AE9" s="100"/>
      <c r="AF9" s="100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48"/>
    </row>
    <row r="10" spans="1:57" s="30" customFormat="1" ht="1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00"/>
      <c r="Y10" s="100"/>
      <c r="Z10" s="100"/>
      <c r="AA10" s="100"/>
      <c r="AB10" s="100"/>
      <c r="AC10" s="100"/>
      <c r="AD10" s="100"/>
      <c r="AE10" s="100"/>
      <c r="AF10" s="100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48"/>
    </row>
    <row r="11" spans="1:57" s="30" customFormat="1" ht="15" customHeight="1">
      <c r="A11" s="52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92"/>
      <c r="Y11" s="118"/>
      <c r="Z11" s="118"/>
      <c r="AA11" s="118"/>
      <c r="AB11" s="118"/>
      <c r="AC11" s="118"/>
      <c r="AD11" s="118"/>
      <c r="AE11" s="118"/>
      <c r="AF11" s="11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48"/>
    </row>
    <row r="12" spans="1:57" s="30" customFormat="1" ht="15.75" customHeight="1">
      <c r="A12" s="5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00"/>
      <c r="Y12" s="100"/>
      <c r="Z12" s="120"/>
      <c r="AA12" s="100"/>
      <c r="AB12" s="120"/>
      <c r="AC12" s="100"/>
      <c r="AD12" s="100"/>
      <c r="AE12" s="100"/>
      <c r="AF12" s="100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48"/>
    </row>
    <row r="13" spans="1:57" ht="15" customHeight="1" thickBot="1">
      <c r="A13" s="31"/>
      <c r="B13" s="32" t="s">
        <v>53</v>
      </c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48"/>
    </row>
    <row r="14" spans="1:57" s="33" customFormat="1" ht="24" customHeight="1" thickBot="1">
      <c r="A14" s="330" t="s">
        <v>55</v>
      </c>
      <c r="B14" s="333" t="s">
        <v>48</v>
      </c>
      <c r="C14" s="330" t="s">
        <v>49</v>
      </c>
      <c r="D14" s="330" t="s">
        <v>50</v>
      </c>
      <c r="E14" s="330" t="s">
        <v>125</v>
      </c>
      <c r="F14" s="336" t="s">
        <v>81</v>
      </c>
      <c r="G14" s="337"/>
      <c r="H14" s="337"/>
      <c r="I14" s="337"/>
      <c r="J14" s="337"/>
      <c r="K14" s="337"/>
      <c r="L14" s="338"/>
      <c r="M14" s="336" t="s">
        <v>126</v>
      </c>
      <c r="N14" s="337"/>
      <c r="O14" s="337"/>
      <c r="P14" s="337"/>
      <c r="Q14" s="337"/>
      <c r="R14" s="337"/>
      <c r="S14" s="338"/>
      <c r="T14" s="336" t="s">
        <v>150</v>
      </c>
      <c r="U14" s="337"/>
      <c r="V14" s="337"/>
      <c r="W14" s="337"/>
      <c r="X14" s="337"/>
      <c r="Y14" s="337"/>
      <c r="Z14" s="338"/>
      <c r="AA14" s="336" t="s">
        <v>151</v>
      </c>
      <c r="AB14" s="337"/>
      <c r="AC14" s="337"/>
      <c r="AD14" s="337"/>
      <c r="AE14" s="337"/>
      <c r="AF14" s="337"/>
      <c r="AG14" s="33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89"/>
    </row>
    <row r="15" spans="1:57" s="5" customFormat="1" ht="49.5" customHeight="1">
      <c r="A15" s="331"/>
      <c r="B15" s="334"/>
      <c r="C15" s="331"/>
      <c r="D15" s="331"/>
      <c r="E15" s="331"/>
      <c r="F15" s="330" t="s">
        <v>145</v>
      </c>
      <c r="G15" s="340" t="s">
        <v>56</v>
      </c>
      <c r="H15" s="331" t="s">
        <v>57</v>
      </c>
      <c r="I15" s="331" t="s">
        <v>124</v>
      </c>
      <c r="J15" s="330" t="s">
        <v>58</v>
      </c>
      <c r="K15" s="340" t="s">
        <v>59</v>
      </c>
      <c r="L15" s="331" t="s">
        <v>60</v>
      </c>
      <c r="M15" s="330" t="s">
        <v>130</v>
      </c>
      <c r="N15" s="340" t="s">
        <v>56</v>
      </c>
      <c r="O15" s="331" t="s">
        <v>57</v>
      </c>
      <c r="P15" s="330" t="s">
        <v>124</v>
      </c>
      <c r="Q15" s="330" t="s">
        <v>58</v>
      </c>
      <c r="R15" s="340" t="s">
        <v>59</v>
      </c>
      <c r="S15" s="331" t="s">
        <v>60</v>
      </c>
      <c r="T15" s="330" t="s">
        <v>130</v>
      </c>
      <c r="U15" s="340" t="s">
        <v>56</v>
      </c>
      <c r="V15" s="331" t="s">
        <v>57</v>
      </c>
      <c r="W15" s="330" t="s">
        <v>124</v>
      </c>
      <c r="X15" s="330" t="s">
        <v>58</v>
      </c>
      <c r="Y15" s="340" t="s">
        <v>59</v>
      </c>
      <c r="Z15" s="331" t="s">
        <v>60</v>
      </c>
      <c r="AA15" s="330" t="s">
        <v>130</v>
      </c>
      <c r="AB15" s="340" t="s">
        <v>56</v>
      </c>
      <c r="AC15" s="331" t="s">
        <v>57</v>
      </c>
      <c r="AD15" s="330" t="s">
        <v>124</v>
      </c>
      <c r="AE15" s="330" t="s">
        <v>58</v>
      </c>
      <c r="AF15" s="340" t="s">
        <v>59</v>
      </c>
      <c r="AG15" s="331" t="s">
        <v>60</v>
      </c>
      <c r="AH15" s="49"/>
      <c r="AI15" s="49"/>
      <c r="AJ15" s="49"/>
      <c r="AK15" s="49"/>
      <c r="AL15" s="49"/>
      <c r="AM15" s="117"/>
      <c r="AN15" s="49"/>
      <c r="AO15" s="49"/>
      <c r="AP15" s="49"/>
      <c r="AQ15" s="49"/>
      <c r="AR15" s="49"/>
      <c r="AS15" s="117"/>
      <c r="AT15" s="49"/>
      <c r="AU15" s="49"/>
      <c r="AV15" s="49"/>
      <c r="AW15" s="49"/>
      <c r="AX15" s="49"/>
      <c r="AY15" s="50"/>
      <c r="AZ15" s="49"/>
      <c r="BA15" s="49"/>
      <c r="BB15" s="49"/>
      <c r="BC15" s="49"/>
      <c r="BD15" s="49"/>
      <c r="BE15" s="90"/>
    </row>
    <row r="16" spans="1:57" s="5" customFormat="1" ht="153.75" customHeight="1" thickBot="1">
      <c r="A16" s="332"/>
      <c r="B16" s="335"/>
      <c r="C16" s="332"/>
      <c r="D16" s="332"/>
      <c r="E16" s="332"/>
      <c r="F16" s="339"/>
      <c r="G16" s="341"/>
      <c r="H16" s="332"/>
      <c r="I16" s="339"/>
      <c r="J16" s="332"/>
      <c r="K16" s="341"/>
      <c r="L16" s="332"/>
      <c r="M16" s="339"/>
      <c r="N16" s="341"/>
      <c r="O16" s="332"/>
      <c r="P16" s="339"/>
      <c r="Q16" s="332"/>
      <c r="R16" s="341"/>
      <c r="S16" s="332"/>
      <c r="T16" s="339"/>
      <c r="U16" s="341"/>
      <c r="V16" s="332"/>
      <c r="W16" s="339"/>
      <c r="X16" s="332"/>
      <c r="Y16" s="341"/>
      <c r="Z16" s="332"/>
      <c r="AA16" s="339"/>
      <c r="AB16" s="341"/>
      <c r="AC16" s="332"/>
      <c r="AD16" s="339"/>
      <c r="AE16" s="332"/>
      <c r="AF16" s="341"/>
      <c r="AG16" s="332"/>
      <c r="AH16" s="115"/>
      <c r="AI16" s="115"/>
      <c r="AJ16" s="115"/>
      <c r="AK16" s="115"/>
      <c r="AL16" s="116"/>
      <c r="AM16" s="117"/>
      <c r="AN16" s="49"/>
      <c r="AO16" s="49"/>
      <c r="AP16" s="49"/>
      <c r="AQ16" s="49"/>
      <c r="AR16" s="49"/>
      <c r="AS16" s="117"/>
      <c r="AT16" s="49"/>
      <c r="AU16" s="49"/>
      <c r="AV16" s="49"/>
      <c r="AW16" s="49"/>
      <c r="AX16" s="49"/>
      <c r="AY16" s="50"/>
      <c r="AZ16" s="49"/>
      <c r="BA16" s="49"/>
      <c r="BB16" s="49"/>
      <c r="BC16" s="49"/>
      <c r="BD16" s="49"/>
      <c r="BE16" s="90"/>
    </row>
    <row r="17" spans="1:57" s="5" customFormat="1" ht="15.75" thickBot="1">
      <c r="A17" s="97">
        <v>1</v>
      </c>
      <c r="B17" s="97">
        <v>2</v>
      </c>
      <c r="C17" s="97">
        <v>3</v>
      </c>
      <c r="D17" s="97">
        <v>4</v>
      </c>
      <c r="E17" s="97">
        <v>5</v>
      </c>
      <c r="F17" s="97">
        <v>6</v>
      </c>
      <c r="G17" s="97">
        <v>7</v>
      </c>
      <c r="H17" s="97">
        <v>8</v>
      </c>
      <c r="I17" s="97">
        <v>9</v>
      </c>
      <c r="J17" s="97">
        <v>10</v>
      </c>
      <c r="K17" s="97">
        <v>11</v>
      </c>
      <c r="L17" s="97">
        <v>12</v>
      </c>
      <c r="M17" s="97">
        <v>13</v>
      </c>
      <c r="N17" s="97">
        <v>14</v>
      </c>
      <c r="O17" s="97">
        <v>15</v>
      </c>
      <c r="P17" s="97">
        <v>16</v>
      </c>
      <c r="Q17" s="97">
        <v>17</v>
      </c>
      <c r="R17" s="97">
        <v>18</v>
      </c>
      <c r="S17" s="97">
        <v>19</v>
      </c>
      <c r="T17" s="97">
        <v>20</v>
      </c>
      <c r="U17" s="97">
        <v>21</v>
      </c>
      <c r="V17" s="97">
        <v>22</v>
      </c>
      <c r="W17" s="97">
        <v>23</v>
      </c>
      <c r="X17" s="97">
        <v>24</v>
      </c>
      <c r="Y17" s="97">
        <v>25</v>
      </c>
      <c r="Z17" s="97">
        <v>26</v>
      </c>
      <c r="AA17" s="97">
        <v>27</v>
      </c>
      <c r="AB17" s="97">
        <v>28</v>
      </c>
      <c r="AC17" s="97">
        <v>29</v>
      </c>
      <c r="AD17" s="97">
        <v>30</v>
      </c>
      <c r="AE17" s="97">
        <v>31</v>
      </c>
      <c r="AF17" s="97">
        <v>32</v>
      </c>
      <c r="AG17" s="97">
        <v>33</v>
      </c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90"/>
    </row>
    <row r="18" spans="1:57" s="34" customFormat="1" ht="22.5" customHeight="1">
      <c r="A18" s="342" t="s">
        <v>51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4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91"/>
    </row>
    <row r="19" spans="1:57" s="34" customFormat="1" ht="14.25" customHeight="1">
      <c r="A19" s="169">
        <v>104</v>
      </c>
      <c r="B19" s="170" t="s">
        <v>225</v>
      </c>
      <c r="C19" s="169">
        <v>85</v>
      </c>
      <c r="D19" s="169" t="s">
        <v>239</v>
      </c>
      <c r="E19" s="169">
        <v>30</v>
      </c>
      <c r="F19" s="216">
        <v>730</v>
      </c>
      <c r="G19" s="216">
        <v>62050</v>
      </c>
      <c r="H19" s="216">
        <v>13814</v>
      </c>
      <c r="I19" s="217">
        <v>0.98</v>
      </c>
      <c r="J19" s="218">
        <v>636600</v>
      </c>
      <c r="K19" s="218">
        <v>1749600</v>
      </c>
      <c r="L19" s="218">
        <f>J19-K19</f>
        <v>-1113000</v>
      </c>
      <c r="M19" s="216">
        <v>730</v>
      </c>
      <c r="N19" s="216">
        <v>62050</v>
      </c>
      <c r="O19" s="216">
        <v>12617</v>
      </c>
      <c r="P19" s="217">
        <v>1.18</v>
      </c>
      <c r="Q19" s="218">
        <v>538400</v>
      </c>
      <c r="R19" s="218">
        <v>1856700</v>
      </c>
      <c r="S19" s="218">
        <f>Q19-R19</f>
        <v>-1318300</v>
      </c>
      <c r="T19" s="216">
        <v>628</v>
      </c>
      <c r="U19" s="216">
        <v>53380</v>
      </c>
      <c r="V19" s="216">
        <v>11000</v>
      </c>
      <c r="W19" s="217">
        <v>1.18</v>
      </c>
      <c r="X19" s="218">
        <v>550000</v>
      </c>
      <c r="Y19" s="218">
        <v>1734300</v>
      </c>
      <c r="Z19" s="218">
        <f>X19-Y19</f>
        <v>-1184300</v>
      </c>
      <c r="AA19" s="216">
        <v>520</v>
      </c>
      <c r="AB19" s="216">
        <v>44200</v>
      </c>
      <c r="AC19" s="216">
        <v>8000</v>
      </c>
      <c r="AD19" s="217">
        <v>1.33</v>
      </c>
      <c r="AE19" s="218">
        <v>469000</v>
      </c>
      <c r="AF19" s="218">
        <v>1598979.2</v>
      </c>
      <c r="AG19" s="219">
        <f aca="true" t="shared" si="0" ref="AG19:AG24">AE19-AF19</f>
        <v>-1129979.2</v>
      </c>
      <c r="AH19" s="123"/>
      <c r="AI19" s="123"/>
      <c r="AJ19" s="123"/>
      <c r="AK19" s="123"/>
      <c r="AL19" s="9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91"/>
    </row>
    <row r="20" spans="1:57" s="34" customFormat="1" ht="15.75" customHeight="1">
      <c r="A20" s="169">
        <v>104</v>
      </c>
      <c r="B20" s="170" t="s">
        <v>209</v>
      </c>
      <c r="C20" s="169">
        <v>126</v>
      </c>
      <c r="D20" s="169" t="s">
        <v>239</v>
      </c>
      <c r="E20" s="169">
        <v>30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6">
        <v>104</v>
      </c>
      <c r="U20" s="216">
        <v>13104</v>
      </c>
      <c r="V20" s="216">
        <v>1300</v>
      </c>
      <c r="W20" s="217">
        <v>1.18</v>
      </c>
      <c r="X20" s="218">
        <v>109000</v>
      </c>
      <c r="Y20" s="218">
        <v>538000</v>
      </c>
      <c r="Z20" s="218">
        <f>X20-Y20</f>
        <v>-429000</v>
      </c>
      <c r="AA20" s="216">
        <v>104</v>
      </c>
      <c r="AB20" s="216">
        <v>13104</v>
      </c>
      <c r="AC20" s="218">
        <v>2000</v>
      </c>
      <c r="AD20" s="217">
        <v>1.33</v>
      </c>
      <c r="AE20" s="218">
        <v>94000</v>
      </c>
      <c r="AF20" s="218">
        <v>474050.3</v>
      </c>
      <c r="AG20" s="219">
        <f t="shared" si="0"/>
        <v>-380050.3</v>
      </c>
      <c r="AH20" s="123"/>
      <c r="AI20" s="123"/>
      <c r="AJ20" s="123"/>
      <c r="AK20" s="123"/>
      <c r="AL20" s="9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91"/>
    </row>
    <row r="21" spans="1:57" s="34" customFormat="1" ht="30.75" customHeight="1">
      <c r="A21" s="169">
        <v>104</v>
      </c>
      <c r="B21" s="170" t="s">
        <v>210</v>
      </c>
      <c r="C21" s="169">
        <v>104</v>
      </c>
      <c r="D21" s="190" t="s">
        <v>239</v>
      </c>
      <c r="E21" s="169">
        <v>30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0</v>
      </c>
      <c r="U21" s="218">
        <v>0</v>
      </c>
      <c r="V21" s="218">
        <v>0</v>
      </c>
      <c r="W21" s="218">
        <v>0</v>
      </c>
      <c r="X21" s="218">
        <v>0</v>
      </c>
      <c r="Y21" s="218">
        <v>0</v>
      </c>
      <c r="Z21" s="218">
        <v>0</v>
      </c>
      <c r="AA21" s="216">
        <v>106</v>
      </c>
      <c r="AB21" s="216">
        <v>11024</v>
      </c>
      <c r="AC21" s="216">
        <v>2000</v>
      </c>
      <c r="AD21" s="217">
        <v>1.33</v>
      </c>
      <c r="AE21" s="218">
        <v>96000</v>
      </c>
      <c r="AF21" s="218">
        <v>398804.2</v>
      </c>
      <c r="AG21" s="219">
        <f t="shared" si="0"/>
        <v>-302804.2</v>
      </c>
      <c r="AH21" s="123"/>
      <c r="AI21" s="123"/>
      <c r="AJ21" s="123"/>
      <c r="AK21" s="123"/>
      <c r="AL21" s="9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91"/>
    </row>
    <row r="22" spans="1:57" s="34" customFormat="1" ht="14.25" customHeight="1">
      <c r="A22" s="169">
        <v>516</v>
      </c>
      <c r="B22" s="170" t="s">
        <v>211</v>
      </c>
      <c r="C22" s="169">
        <v>112</v>
      </c>
      <c r="D22" s="169" t="s">
        <v>239</v>
      </c>
      <c r="E22" s="169">
        <v>30</v>
      </c>
      <c r="F22" s="216">
        <v>730</v>
      </c>
      <c r="G22" s="216">
        <v>81760</v>
      </c>
      <c r="H22" s="216">
        <v>14957</v>
      </c>
      <c r="I22" s="217">
        <v>1.11</v>
      </c>
      <c r="J22" s="218">
        <v>918600</v>
      </c>
      <c r="K22" s="218">
        <v>2305500</v>
      </c>
      <c r="L22" s="218">
        <f>J22-K22</f>
        <v>-1386900</v>
      </c>
      <c r="M22" s="216">
        <v>730</v>
      </c>
      <c r="N22" s="216">
        <v>81870</v>
      </c>
      <c r="O22" s="216">
        <v>13425</v>
      </c>
      <c r="P22" s="217">
        <v>1.33</v>
      </c>
      <c r="Q22" s="218">
        <v>833100</v>
      </c>
      <c r="R22" s="218">
        <v>2446700</v>
      </c>
      <c r="S22" s="218">
        <f>Q22-R22</f>
        <v>-1613600</v>
      </c>
      <c r="T22" s="216">
        <v>732</v>
      </c>
      <c r="U22" s="216">
        <v>81984</v>
      </c>
      <c r="V22" s="216">
        <v>13000</v>
      </c>
      <c r="W22" s="217">
        <v>1.33</v>
      </c>
      <c r="X22" s="218">
        <v>972000</v>
      </c>
      <c r="Y22" s="218">
        <v>2663700</v>
      </c>
      <c r="Z22" s="218">
        <f>X22-Y22</f>
        <v>-1691700</v>
      </c>
      <c r="AA22" s="216">
        <v>730</v>
      </c>
      <c r="AB22" s="216">
        <v>81760</v>
      </c>
      <c r="AC22" s="216">
        <v>14000</v>
      </c>
      <c r="AD22" s="217">
        <v>1.33</v>
      </c>
      <c r="AE22" s="218">
        <v>972000</v>
      </c>
      <c r="AF22" s="218">
        <v>2957749.8</v>
      </c>
      <c r="AG22" s="219">
        <f t="shared" si="0"/>
        <v>-1985749.7999999998</v>
      </c>
      <c r="AH22" s="123"/>
      <c r="AI22" s="123"/>
      <c r="AJ22" s="123"/>
      <c r="AK22" s="123"/>
      <c r="AL22" s="9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91"/>
    </row>
    <row r="23" spans="1:57" s="34" customFormat="1" ht="14.25" customHeight="1">
      <c r="A23" s="169">
        <v>504</v>
      </c>
      <c r="B23" s="170" t="s">
        <v>212</v>
      </c>
      <c r="C23" s="169">
        <v>90</v>
      </c>
      <c r="D23" s="169" t="s">
        <v>239</v>
      </c>
      <c r="E23" s="169">
        <v>30</v>
      </c>
      <c r="F23" s="216">
        <v>730</v>
      </c>
      <c r="G23" s="216">
        <v>65700</v>
      </c>
      <c r="H23" s="216">
        <v>13761</v>
      </c>
      <c r="I23" s="217">
        <v>1.11</v>
      </c>
      <c r="J23" s="218">
        <v>754600</v>
      </c>
      <c r="K23" s="218">
        <v>1853100</v>
      </c>
      <c r="L23" s="218">
        <f>J23-K23</f>
        <v>-1098500</v>
      </c>
      <c r="M23" s="216">
        <v>730</v>
      </c>
      <c r="N23" s="216">
        <v>65700</v>
      </c>
      <c r="O23" s="216">
        <v>11913</v>
      </c>
      <c r="P23" s="217">
        <v>1.33</v>
      </c>
      <c r="Q23" s="218">
        <v>683700</v>
      </c>
      <c r="R23" s="218">
        <v>1966200</v>
      </c>
      <c r="S23" s="218">
        <f>Q23-R23</f>
        <v>-1282500</v>
      </c>
      <c r="T23" s="216">
        <v>732</v>
      </c>
      <c r="U23" s="216">
        <v>65880</v>
      </c>
      <c r="V23" s="216">
        <v>11500</v>
      </c>
      <c r="W23" s="217">
        <v>1.33</v>
      </c>
      <c r="X23" s="218">
        <v>894000</v>
      </c>
      <c r="Y23" s="218">
        <v>2140400</v>
      </c>
      <c r="Z23" s="218">
        <f>X23-Y23</f>
        <v>-1246400</v>
      </c>
      <c r="AA23" s="216">
        <v>730</v>
      </c>
      <c r="AB23" s="216">
        <v>65700</v>
      </c>
      <c r="AC23" s="216">
        <v>12000</v>
      </c>
      <c r="AD23" s="217">
        <v>1.33</v>
      </c>
      <c r="AE23" s="218">
        <v>894000</v>
      </c>
      <c r="AF23" s="218">
        <v>2376763.2</v>
      </c>
      <c r="AG23" s="219">
        <f t="shared" si="0"/>
        <v>-1482763.2000000002</v>
      </c>
      <c r="AH23" s="123"/>
      <c r="AI23" s="123"/>
      <c r="AJ23" s="123"/>
      <c r="AK23" s="123"/>
      <c r="AL23" s="9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91"/>
    </row>
    <row r="24" spans="1:57" ht="17.25" customHeight="1">
      <c r="A24" s="169">
        <v>520</v>
      </c>
      <c r="B24" s="170" t="s">
        <v>213</v>
      </c>
      <c r="C24" s="169">
        <v>82</v>
      </c>
      <c r="D24" s="169" t="s">
        <v>241</v>
      </c>
      <c r="E24" s="169">
        <v>44</v>
      </c>
      <c r="F24" s="216">
        <v>730</v>
      </c>
      <c r="G24" s="216">
        <v>59130</v>
      </c>
      <c r="H24" s="216">
        <v>12220</v>
      </c>
      <c r="I24" s="217">
        <v>1.11</v>
      </c>
      <c r="J24" s="218">
        <v>1025000</v>
      </c>
      <c r="K24" s="218">
        <v>1972200</v>
      </c>
      <c r="L24" s="218">
        <f>J24-K24</f>
        <v>-947200</v>
      </c>
      <c r="M24" s="216">
        <v>730</v>
      </c>
      <c r="N24" s="216">
        <v>59130</v>
      </c>
      <c r="O24" s="216">
        <v>10815</v>
      </c>
      <c r="P24" s="217">
        <v>1.33</v>
      </c>
      <c r="Q24" s="218">
        <v>968800</v>
      </c>
      <c r="R24" s="218">
        <v>2092000</v>
      </c>
      <c r="S24" s="218">
        <f>Q24-R24</f>
        <v>-1123200</v>
      </c>
      <c r="T24" s="216">
        <v>732</v>
      </c>
      <c r="U24" s="218">
        <v>59292</v>
      </c>
      <c r="V24" s="216">
        <v>10900</v>
      </c>
      <c r="W24" s="217">
        <v>1.33</v>
      </c>
      <c r="X24" s="218">
        <v>930000</v>
      </c>
      <c r="Y24" s="218">
        <v>2434400</v>
      </c>
      <c r="Z24" s="218">
        <f>X24-Y24</f>
        <v>-1504400</v>
      </c>
      <c r="AA24" s="216">
        <v>730</v>
      </c>
      <c r="AB24" s="216">
        <v>59860</v>
      </c>
      <c r="AC24" s="216">
        <v>12000</v>
      </c>
      <c r="AD24" s="217">
        <v>1.33</v>
      </c>
      <c r="AE24" s="218">
        <v>930000</v>
      </c>
      <c r="AF24" s="218">
        <v>3009581.2</v>
      </c>
      <c r="AG24" s="219">
        <f t="shared" si="0"/>
        <v>-2079581.2000000002</v>
      </c>
      <c r="AH24" s="123"/>
      <c r="AI24" s="123"/>
      <c r="AJ24" s="123"/>
      <c r="AK24" s="123"/>
      <c r="AL24" s="9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48"/>
    </row>
    <row r="25" spans="1:57" s="24" customFormat="1" ht="14.25">
      <c r="A25" s="220" t="s">
        <v>32</v>
      </c>
      <c r="B25" s="221"/>
      <c r="C25" s="222">
        <f>SUM(C19:C24)</f>
        <v>599</v>
      </c>
      <c r="D25" s="223"/>
      <c r="E25" s="223"/>
      <c r="F25" s="222">
        <f>SUM(F19:F24)</f>
        <v>2920</v>
      </c>
      <c r="G25" s="222">
        <f>SUM(G19:G24)</f>
        <v>268640</v>
      </c>
      <c r="H25" s="223">
        <f>SUM(H19:H24)</f>
        <v>54752</v>
      </c>
      <c r="I25" s="223"/>
      <c r="J25" s="223">
        <f aca="true" t="shared" si="1" ref="J25:O25">SUM(J19:J24)</f>
        <v>3334800</v>
      </c>
      <c r="K25" s="223">
        <f t="shared" si="1"/>
        <v>7880400</v>
      </c>
      <c r="L25" s="223">
        <f t="shared" si="1"/>
        <v>-4545600</v>
      </c>
      <c r="M25" s="222">
        <f t="shared" si="1"/>
        <v>2920</v>
      </c>
      <c r="N25" s="222">
        <f t="shared" si="1"/>
        <v>268750</v>
      </c>
      <c r="O25" s="222">
        <f t="shared" si="1"/>
        <v>48770</v>
      </c>
      <c r="P25" s="223"/>
      <c r="Q25" s="223">
        <f aca="true" t="shared" si="2" ref="Q25:V25">SUM(Q19:Q24)</f>
        <v>3024000</v>
      </c>
      <c r="R25" s="223">
        <f t="shared" si="2"/>
        <v>8361600</v>
      </c>
      <c r="S25" s="223">
        <f t="shared" si="2"/>
        <v>-5337600</v>
      </c>
      <c r="T25" s="222">
        <f t="shared" si="2"/>
        <v>2928</v>
      </c>
      <c r="U25" s="222">
        <f t="shared" si="2"/>
        <v>273640</v>
      </c>
      <c r="V25" s="222">
        <f t="shared" si="2"/>
        <v>47700</v>
      </c>
      <c r="W25" s="223"/>
      <c r="X25" s="223">
        <f aca="true" t="shared" si="3" ref="X25:AC25">SUM(X19:X24)</f>
        <v>3455000</v>
      </c>
      <c r="Y25" s="223">
        <f t="shared" si="3"/>
        <v>9510800</v>
      </c>
      <c r="Z25" s="223">
        <f t="shared" si="3"/>
        <v>-6055800</v>
      </c>
      <c r="AA25" s="222">
        <f t="shared" si="3"/>
        <v>2920</v>
      </c>
      <c r="AB25" s="222">
        <f t="shared" si="3"/>
        <v>275648</v>
      </c>
      <c r="AC25" s="222">
        <f t="shared" si="3"/>
        <v>50000</v>
      </c>
      <c r="AD25" s="223"/>
      <c r="AE25" s="223">
        <f>SUM(AE19:AE24)</f>
        <v>3455000</v>
      </c>
      <c r="AF25" s="223">
        <f>SUM(AF19:AF24)</f>
        <v>10815927.9</v>
      </c>
      <c r="AG25" s="224">
        <f>SUM(AG19:AG24)</f>
        <v>-7360927.9</v>
      </c>
      <c r="AH25" s="126"/>
      <c r="AI25" s="126"/>
      <c r="AJ25" s="126"/>
      <c r="AK25" s="126"/>
      <c r="AL25" s="124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01"/>
    </row>
    <row r="26" spans="1:57" s="34" customFormat="1" ht="15.75" customHeight="1">
      <c r="A26" s="345" t="s">
        <v>52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4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91"/>
    </row>
    <row r="27" spans="1:57" ht="15">
      <c r="A27" s="169">
        <v>101</v>
      </c>
      <c r="B27" s="170" t="s">
        <v>205</v>
      </c>
      <c r="C27" s="169">
        <v>15</v>
      </c>
      <c r="D27" s="169" t="s">
        <v>239</v>
      </c>
      <c r="E27" s="169">
        <v>50</v>
      </c>
      <c r="F27" s="225">
        <v>3650</v>
      </c>
      <c r="G27" s="225">
        <v>54750</v>
      </c>
      <c r="H27" s="225">
        <v>28718</v>
      </c>
      <c r="I27" s="225">
        <v>0.98</v>
      </c>
      <c r="J27" s="226">
        <v>392100</v>
      </c>
      <c r="K27" s="226">
        <v>1853100</v>
      </c>
      <c r="L27" s="226">
        <f>J27-K27</f>
        <v>-1461000</v>
      </c>
      <c r="M27" s="225">
        <v>3650</v>
      </c>
      <c r="N27" s="225">
        <v>54750</v>
      </c>
      <c r="O27" s="225">
        <v>23813</v>
      </c>
      <c r="P27" s="225">
        <v>1.18</v>
      </c>
      <c r="Q27" s="226">
        <v>406900</v>
      </c>
      <c r="R27" s="226">
        <v>1773600</v>
      </c>
      <c r="S27" s="226">
        <f>Q27-R27</f>
        <v>-1366700</v>
      </c>
      <c r="T27" s="225">
        <v>3660</v>
      </c>
      <c r="U27" s="225">
        <v>54900</v>
      </c>
      <c r="V27" s="225">
        <v>23800</v>
      </c>
      <c r="W27" s="227">
        <v>1.18</v>
      </c>
      <c r="X27" s="226">
        <v>640000</v>
      </c>
      <c r="Y27" s="226">
        <v>1783700</v>
      </c>
      <c r="Z27" s="218">
        <f>X27-Y27</f>
        <v>-1143700</v>
      </c>
      <c r="AA27" s="228">
        <v>3650</v>
      </c>
      <c r="AB27" s="228">
        <v>54750</v>
      </c>
      <c r="AC27" s="228">
        <v>24000</v>
      </c>
      <c r="AD27" s="229">
        <v>1.18</v>
      </c>
      <c r="AE27" s="218">
        <v>640000</v>
      </c>
      <c r="AF27" s="229">
        <v>1980636</v>
      </c>
      <c r="AG27" s="219">
        <f>AE27-AF27</f>
        <v>-1340636</v>
      </c>
      <c r="AH27" s="122"/>
      <c r="AI27" s="122"/>
      <c r="AJ27" s="122"/>
      <c r="AK27" s="122"/>
      <c r="AL27" s="93"/>
      <c r="AM27" s="92"/>
      <c r="AN27" s="123"/>
      <c r="AO27" s="123"/>
      <c r="AP27" s="123"/>
      <c r="AQ27" s="123"/>
      <c r="AR27" s="123"/>
      <c r="AS27" s="9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48"/>
    </row>
    <row r="28" spans="1:57" ht="15">
      <c r="A28" s="181">
        <v>102</v>
      </c>
      <c r="B28" s="182" t="s">
        <v>206</v>
      </c>
      <c r="C28" s="184">
        <v>43</v>
      </c>
      <c r="D28" s="169" t="s">
        <v>239</v>
      </c>
      <c r="E28" s="181">
        <v>50</v>
      </c>
      <c r="F28" s="225">
        <v>312</v>
      </c>
      <c r="G28" s="225">
        <v>13416</v>
      </c>
      <c r="H28" s="225">
        <v>4187</v>
      </c>
      <c r="I28" s="225">
        <v>0.98</v>
      </c>
      <c r="J28" s="226">
        <v>108600</v>
      </c>
      <c r="K28" s="226">
        <v>630600</v>
      </c>
      <c r="L28" s="226">
        <f>J28-K28</f>
        <v>-522000</v>
      </c>
      <c r="M28" s="225">
        <v>406</v>
      </c>
      <c r="N28" s="225">
        <v>17458</v>
      </c>
      <c r="O28" s="225">
        <v>3011</v>
      </c>
      <c r="P28" s="225">
        <v>1.18</v>
      </c>
      <c r="Q28" s="226">
        <v>76100</v>
      </c>
      <c r="R28" s="226">
        <v>522500</v>
      </c>
      <c r="S28" s="226">
        <f>Q28-R28</f>
        <v>-446400</v>
      </c>
      <c r="T28" s="225">
        <v>520</v>
      </c>
      <c r="U28" s="225">
        <v>22360</v>
      </c>
      <c r="V28" s="225">
        <v>3600</v>
      </c>
      <c r="W28" s="227">
        <v>1.18</v>
      </c>
      <c r="X28" s="226">
        <v>113000</v>
      </c>
      <c r="Y28" s="226">
        <v>726500</v>
      </c>
      <c r="Z28" s="230">
        <f>X28-Y28</f>
        <v>-613500</v>
      </c>
      <c r="AA28" s="231">
        <v>520</v>
      </c>
      <c r="AB28" s="231">
        <v>22360</v>
      </c>
      <c r="AC28" s="231">
        <v>4000</v>
      </c>
      <c r="AD28" s="225">
        <v>1.18</v>
      </c>
      <c r="AE28" s="226">
        <v>113000</v>
      </c>
      <c r="AF28" s="225">
        <v>808895.4</v>
      </c>
      <c r="AG28" s="219">
        <f>AE28-AF28</f>
        <v>-695895.4</v>
      </c>
      <c r="AH28" s="122"/>
      <c r="AI28" s="122"/>
      <c r="AJ28" s="122"/>
      <c r="AK28" s="122"/>
      <c r="AL28" s="93"/>
      <c r="AM28" s="92"/>
      <c r="AN28" s="123"/>
      <c r="AO28" s="123"/>
      <c r="AP28" s="123"/>
      <c r="AQ28" s="123"/>
      <c r="AR28" s="123"/>
      <c r="AS28" s="9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48"/>
    </row>
    <row r="29" spans="1:57" ht="21.75" customHeight="1">
      <c r="A29" s="181">
        <v>103</v>
      </c>
      <c r="B29" s="182" t="s">
        <v>207</v>
      </c>
      <c r="C29" s="184">
        <v>31</v>
      </c>
      <c r="D29" s="169" t="s">
        <v>239</v>
      </c>
      <c r="E29" s="181">
        <v>50</v>
      </c>
      <c r="F29" s="225">
        <v>626</v>
      </c>
      <c r="G29" s="225">
        <v>19406</v>
      </c>
      <c r="H29" s="225">
        <v>9037</v>
      </c>
      <c r="I29" s="225">
        <v>0.98</v>
      </c>
      <c r="J29" s="226">
        <v>260000</v>
      </c>
      <c r="K29" s="226">
        <v>433700</v>
      </c>
      <c r="L29" s="226">
        <f>J29-K29</f>
        <v>-173700</v>
      </c>
      <c r="M29" s="225">
        <v>496</v>
      </c>
      <c r="N29" s="225">
        <v>15376</v>
      </c>
      <c r="O29" s="225">
        <v>8648</v>
      </c>
      <c r="P29" s="225">
        <v>1.18</v>
      </c>
      <c r="Q29" s="226">
        <v>253700</v>
      </c>
      <c r="R29" s="226">
        <v>460200</v>
      </c>
      <c r="S29" s="226">
        <f>Q29-R29</f>
        <v>-206500</v>
      </c>
      <c r="T29" s="225">
        <v>520</v>
      </c>
      <c r="U29" s="225">
        <v>16120</v>
      </c>
      <c r="V29" s="225">
        <v>8400</v>
      </c>
      <c r="W29" s="227">
        <v>1.18</v>
      </c>
      <c r="X29" s="226">
        <v>163000</v>
      </c>
      <c r="Y29" s="226">
        <v>523700</v>
      </c>
      <c r="Z29" s="226">
        <f>X29-Y29</f>
        <v>-360700</v>
      </c>
      <c r="AA29" s="231">
        <v>500</v>
      </c>
      <c r="AB29" s="225">
        <v>15500</v>
      </c>
      <c r="AC29" s="231">
        <v>8500</v>
      </c>
      <c r="AD29" s="229">
        <v>1.18</v>
      </c>
      <c r="AE29" s="218">
        <v>163000</v>
      </c>
      <c r="AF29" s="218">
        <v>560728</v>
      </c>
      <c r="AG29" s="219">
        <f>AE29-AF29</f>
        <v>-397728</v>
      </c>
      <c r="AH29" s="122"/>
      <c r="AI29" s="122"/>
      <c r="AJ29" s="122"/>
      <c r="AK29" s="122"/>
      <c r="AL29" s="93"/>
      <c r="AM29" s="92"/>
      <c r="AN29" s="123"/>
      <c r="AO29" s="123"/>
      <c r="AP29" s="123"/>
      <c r="AQ29" s="123"/>
      <c r="AR29" s="123"/>
      <c r="AS29" s="9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48"/>
    </row>
    <row r="30" spans="1:57" ht="25.5" customHeight="1">
      <c r="A30" s="181">
        <v>105</v>
      </c>
      <c r="B30" s="182" t="s">
        <v>227</v>
      </c>
      <c r="C30" s="216">
        <v>51</v>
      </c>
      <c r="D30" s="190" t="s">
        <v>239</v>
      </c>
      <c r="E30" s="229">
        <v>50</v>
      </c>
      <c r="F30" s="232">
        <v>416</v>
      </c>
      <c r="G30" s="232">
        <v>21216</v>
      </c>
      <c r="H30" s="232">
        <v>2259</v>
      </c>
      <c r="I30" s="232">
        <v>0.98</v>
      </c>
      <c r="J30" s="233">
        <v>61300</v>
      </c>
      <c r="K30" s="233">
        <v>598400</v>
      </c>
      <c r="L30" s="233">
        <f>J30-K30</f>
        <v>-537100</v>
      </c>
      <c r="M30" s="232">
        <v>416</v>
      </c>
      <c r="N30" s="232">
        <v>21216</v>
      </c>
      <c r="O30" s="232">
        <v>1672</v>
      </c>
      <c r="P30" s="232">
        <v>1.18</v>
      </c>
      <c r="Q30" s="233">
        <v>57600</v>
      </c>
      <c r="R30" s="233">
        <v>634400</v>
      </c>
      <c r="S30" s="233">
        <f>Q30-R30</f>
        <v>-576800</v>
      </c>
      <c r="T30" s="232">
        <v>416</v>
      </c>
      <c r="U30" s="232">
        <v>21216</v>
      </c>
      <c r="V30" s="232">
        <v>1900</v>
      </c>
      <c r="W30" s="234">
        <v>1.18</v>
      </c>
      <c r="X30" s="233">
        <v>96000</v>
      </c>
      <c r="Y30" s="233">
        <v>689300</v>
      </c>
      <c r="Z30" s="226">
        <f>X30-Y30</f>
        <v>-593300</v>
      </c>
      <c r="AA30" s="225">
        <v>0</v>
      </c>
      <c r="AB30" s="229">
        <v>0</v>
      </c>
      <c r="AC30" s="229">
        <v>0</v>
      </c>
      <c r="AD30" s="229">
        <v>0</v>
      </c>
      <c r="AE30" s="218">
        <v>0</v>
      </c>
      <c r="AF30" s="218">
        <v>0</v>
      </c>
      <c r="AG30" s="219">
        <v>0</v>
      </c>
      <c r="AH30" s="122"/>
      <c r="AI30" s="122"/>
      <c r="AJ30" s="122"/>
      <c r="AK30" s="122"/>
      <c r="AL30" s="93"/>
      <c r="AM30" s="92"/>
      <c r="AN30" s="123"/>
      <c r="AO30" s="123"/>
      <c r="AP30" s="123"/>
      <c r="AQ30" s="123"/>
      <c r="AR30" s="123"/>
      <c r="AS30" s="9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48"/>
    </row>
    <row r="31" spans="1:57" ht="24">
      <c r="A31" s="169">
        <v>105</v>
      </c>
      <c r="B31" s="170" t="s">
        <v>208</v>
      </c>
      <c r="C31" s="190">
        <v>62</v>
      </c>
      <c r="D31" s="190" t="s">
        <v>239</v>
      </c>
      <c r="E31" s="190">
        <v>50</v>
      </c>
      <c r="F31" s="232">
        <v>0</v>
      </c>
      <c r="G31" s="232">
        <v>0</v>
      </c>
      <c r="H31" s="232">
        <v>0</v>
      </c>
      <c r="I31" s="232">
        <v>0</v>
      </c>
      <c r="J31" s="233"/>
      <c r="K31" s="233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3">
        <v>0</v>
      </c>
      <c r="R31" s="233">
        <v>0</v>
      </c>
      <c r="S31" s="233">
        <f>Q31-R31</f>
        <v>0</v>
      </c>
      <c r="T31" s="232">
        <v>0</v>
      </c>
      <c r="U31" s="232">
        <v>0</v>
      </c>
      <c r="V31" s="232">
        <v>0</v>
      </c>
      <c r="W31" s="232">
        <v>0</v>
      </c>
      <c r="X31" s="233">
        <v>0</v>
      </c>
      <c r="Y31" s="233">
        <v>0</v>
      </c>
      <c r="Z31" s="226">
        <v>0</v>
      </c>
      <c r="AA31" s="225">
        <v>420</v>
      </c>
      <c r="AB31" s="235">
        <v>26040</v>
      </c>
      <c r="AC31" s="235">
        <v>2000</v>
      </c>
      <c r="AD31" s="235">
        <v>1.18</v>
      </c>
      <c r="AE31" s="236">
        <v>96000</v>
      </c>
      <c r="AF31" s="236">
        <v>942023</v>
      </c>
      <c r="AG31" s="219">
        <f>AE31-AF31</f>
        <v>-846023</v>
      </c>
      <c r="AH31" s="122"/>
      <c r="AI31" s="122"/>
      <c r="AJ31" s="122"/>
      <c r="AK31" s="122"/>
      <c r="AL31" s="93"/>
      <c r="AM31" s="92"/>
      <c r="AN31" s="123"/>
      <c r="AO31" s="123"/>
      <c r="AP31" s="123"/>
      <c r="AQ31" s="123"/>
      <c r="AR31" s="123"/>
      <c r="AS31" s="9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48"/>
    </row>
    <row r="32" spans="1:57" s="24" customFormat="1" ht="15">
      <c r="A32" s="346" t="s">
        <v>66</v>
      </c>
      <c r="B32" s="347"/>
      <c r="C32" s="347"/>
      <c r="D32" s="237"/>
      <c r="E32" s="237"/>
      <c r="F32" s="237">
        <f>SUM(F27:F31)</f>
        <v>5004</v>
      </c>
      <c r="G32" s="237">
        <f>SUM(G27:G31)</f>
        <v>108788</v>
      </c>
      <c r="H32" s="237">
        <f>SUM(H27:H31)</f>
        <v>44201</v>
      </c>
      <c r="I32" s="237"/>
      <c r="J32" s="238">
        <f aca="true" t="shared" si="4" ref="J32:O32">SUM(J27:J31)</f>
        <v>822000</v>
      </c>
      <c r="K32" s="223">
        <f t="shared" si="4"/>
        <v>3515800</v>
      </c>
      <c r="L32" s="223">
        <f t="shared" si="4"/>
        <v>-2693800</v>
      </c>
      <c r="M32" s="222">
        <f t="shared" si="4"/>
        <v>4968</v>
      </c>
      <c r="N32" s="222">
        <f t="shared" si="4"/>
        <v>108800</v>
      </c>
      <c r="O32" s="222">
        <f t="shared" si="4"/>
        <v>37144</v>
      </c>
      <c r="P32" s="239"/>
      <c r="Q32" s="223">
        <f aca="true" t="shared" si="5" ref="Q32:V32">SUM(Q27:Q31)</f>
        <v>794300</v>
      </c>
      <c r="R32" s="223">
        <f t="shared" si="5"/>
        <v>3390700</v>
      </c>
      <c r="S32" s="223">
        <f t="shared" si="5"/>
        <v>-2596400</v>
      </c>
      <c r="T32" s="237">
        <f t="shared" si="5"/>
        <v>5116</v>
      </c>
      <c r="U32" s="237">
        <f t="shared" si="5"/>
        <v>114596</v>
      </c>
      <c r="V32" s="237">
        <f t="shared" si="5"/>
        <v>37700</v>
      </c>
      <c r="W32" s="237"/>
      <c r="X32" s="223">
        <f aca="true" t="shared" si="6" ref="X32:AC32">SUM(X27:X31)</f>
        <v>1012000</v>
      </c>
      <c r="Y32" s="223">
        <f t="shared" si="6"/>
        <v>3723200</v>
      </c>
      <c r="Z32" s="223">
        <f t="shared" si="6"/>
        <v>-2711200</v>
      </c>
      <c r="AA32" s="240">
        <f t="shared" si="6"/>
        <v>5090</v>
      </c>
      <c r="AB32" s="240">
        <f t="shared" si="6"/>
        <v>118650</v>
      </c>
      <c r="AC32" s="240">
        <f t="shared" si="6"/>
        <v>38500</v>
      </c>
      <c r="AD32" s="241"/>
      <c r="AE32" s="242">
        <f>SUM(AE27:AE31)</f>
        <v>1012000</v>
      </c>
      <c r="AF32" s="241">
        <f>SUM(AF27:AF31)</f>
        <v>4292282.4</v>
      </c>
      <c r="AG32" s="243">
        <f>SUM(AG27:AG31)</f>
        <v>-3280282.4</v>
      </c>
      <c r="AH32" s="127"/>
      <c r="AI32" s="127"/>
      <c r="AJ32" s="127"/>
      <c r="AK32" s="127"/>
      <c r="AL32" s="124"/>
      <c r="AM32" s="125"/>
      <c r="AN32" s="126"/>
      <c r="AO32" s="126"/>
      <c r="AP32" s="126"/>
      <c r="AQ32" s="126"/>
      <c r="AR32" s="126"/>
      <c r="AS32" s="124"/>
      <c r="AT32" s="126"/>
      <c r="AU32" s="126"/>
      <c r="AV32" s="126"/>
      <c r="AW32" s="126"/>
      <c r="AX32" s="126"/>
      <c r="AY32" s="123"/>
      <c r="AZ32" s="126"/>
      <c r="BA32" s="126"/>
      <c r="BB32" s="126"/>
      <c r="BC32" s="126"/>
      <c r="BD32" s="126"/>
      <c r="BE32" s="101"/>
    </row>
    <row r="33" spans="1:56" s="102" customFormat="1" ht="16.5" thickBot="1">
      <c r="A33" s="348" t="s">
        <v>47</v>
      </c>
      <c r="B33" s="349"/>
      <c r="C33" s="244"/>
      <c r="D33" s="245"/>
      <c r="E33" s="245"/>
      <c r="F33" s="246">
        <f>F25+F32</f>
        <v>7924</v>
      </c>
      <c r="G33" s="246">
        <f>G25+G32</f>
        <v>377428</v>
      </c>
      <c r="H33" s="246">
        <f>H25+H32</f>
        <v>98953</v>
      </c>
      <c r="I33" s="245"/>
      <c r="J33" s="247">
        <f aca="true" t="shared" si="7" ref="J33:O33">J25+J32</f>
        <v>4156800</v>
      </c>
      <c r="K33" s="248">
        <f t="shared" si="7"/>
        <v>11396200</v>
      </c>
      <c r="L33" s="248">
        <f t="shared" si="7"/>
        <v>-7239400</v>
      </c>
      <c r="M33" s="249">
        <f t="shared" si="7"/>
        <v>7888</v>
      </c>
      <c r="N33" s="249">
        <f t="shared" si="7"/>
        <v>377550</v>
      </c>
      <c r="O33" s="249">
        <f t="shared" si="7"/>
        <v>85914</v>
      </c>
      <c r="P33" s="250"/>
      <c r="Q33" s="248">
        <f aca="true" t="shared" si="8" ref="Q33:V33">Q25+Q32</f>
        <v>3818300</v>
      </c>
      <c r="R33" s="248">
        <f t="shared" si="8"/>
        <v>11752300</v>
      </c>
      <c r="S33" s="248">
        <f t="shared" si="8"/>
        <v>-7934000</v>
      </c>
      <c r="T33" s="246">
        <f t="shared" si="8"/>
        <v>8044</v>
      </c>
      <c r="U33" s="246">
        <f t="shared" si="8"/>
        <v>388236</v>
      </c>
      <c r="V33" s="246">
        <f t="shared" si="8"/>
        <v>85400</v>
      </c>
      <c r="W33" s="245"/>
      <c r="X33" s="248">
        <f aca="true" t="shared" si="9" ref="X33:AC33">X25+X32</f>
        <v>4467000</v>
      </c>
      <c r="Y33" s="248">
        <f t="shared" si="9"/>
        <v>13234000</v>
      </c>
      <c r="Z33" s="248">
        <f t="shared" si="9"/>
        <v>-8767000</v>
      </c>
      <c r="AA33" s="249">
        <f t="shared" si="9"/>
        <v>8010</v>
      </c>
      <c r="AB33" s="249">
        <f t="shared" si="9"/>
        <v>394298</v>
      </c>
      <c r="AC33" s="249">
        <f t="shared" si="9"/>
        <v>88500</v>
      </c>
      <c r="AD33" s="251"/>
      <c r="AE33" s="252">
        <f>AE25+AE32</f>
        <v>4467000</v>
      </c>
      <c r="AF33" s="252">
        <f>AF25+AF32</f>
        <v>15108210.3</v>
      </c>
      <c r="AG33" s="253">
        <f>AG25+AG32</f>
        <v>-10641210.3</v>
      </c>
      <c r="AH33" s="128"/>
      <c r="AI33" s="128"/>
      <c r="AJ33" s="128"/>
      <c r="AK33" s="128"/>
      <c r="AL33" s="129"/>
      <c r="AM33" s="130"/>
      <c r="AN33" s="131"/>
      <c r="AO33" s="131"/>
      <c r="AP33" s="131"/>
      <c r="AQ33" s="131"/>
      <c r="AR33" s="131"/>
      <c r="AS33" s="132"/>
      <c r="AT33" s="131"/>
      <c r="AU33" s="131"/>
      <c r="AV33" s="131"/>
      <c r="AW33" s="131"/>
      <c r="AX33" s="131"/>
      <c r="AY33" s="133"/>
      <c r="AZ33" s="131"/>
      <c r="BA33" s="131"/>
      <c r="BB33" s="131"/>
      <c r="BC33" s="131"/>
      <c r="BD33" s="131"/>
    </row>
    <row r="34" spans="1:57" ht="15">
      <c r="A34" s="94"/>
      <c r="B34" s="94"/>
      <c r="C34" s="9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92"/>
      <c r="AA34" s="92"/>
      <c r="AB34" s="92"/>
      <c r="AC34" s="92"/>
      <c r="AD34" s="95"/>
      <c r="AE34" s="95"/>
      <c r="AF34" s="95"/>
      <c r="AG34" s="9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48"/>
    </row>
    <row r="35" spans="1:56" ht="15">
      <c r="A35" s="94"/>
      <c r="B35" s="137" t="s">
        <v>177</v>
      </c>
      <c r="C35" s="9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92"/>
      <c r="AA35" s="92"/>
      <c r="AB35" s="92"/>
      <c r="AC35" s="92"/>
      <c r="AD35" s="95"/>
      <c r="AE35" s="95"/>
      <c r="AF35" s="95"/>
      <c r="AG35" s="96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</row>
    <row r="36" spans="1:34" ht="17.25" customHeight="1">
      <c r="A36" s="29"/>
      <c r="B36" s="40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35"/>
      <c r="AA36" s="35"/>
      <c r="AB36" s="36"/>
      <c r="AC36" s="36"/>
      <c r="AD36" s="43"/>
      <c r="AE36" s="43"/>
      <c r="AF36" s="44"/>
      <c r="AG36" s="36"/>
      <c r="AH36" s="38"/>
    </row>
    <row r="37" spans="1:34" ht="15.75" customHeight="1">
      <c r="A37" s="29"/>
      <c r="B37" s="40"/>
      <c r="R37" s="42"/>
      <c r="S37" s="42"/>
      <c r="T37" s="42"/>
      <c r="U37" s="42"/>
      <c r="V37" s="42"/>
      <c r="W37" s="42"/>
      <c r="X37" s="42"/>
      <c r="Y37" s="42"/>
      <c r="Z37" s="35"/>
      <c r="AA37" s="35"/>
      <c r="AB37" s="36"/>
      <c r="AC37" s="36"/>
      <c r="AD37" s="38"/>
      <c r="AE37" s="38"/>
      <c r="AF37" s="38"/>
      <c r="AG37" s="36"/>
      <c r="AH37" s="38"/>
    </row>
    <row r="38" spans="1:34" ht="13.5" customHeight="1">
      <c r="A38" s="2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8"/>
    </row>
    <row r="39" spans="1:34" ht="18.75">
      <c r="A39" s="29"/>
      <c r="B39" s="42" t="s">
        <v>247</v>
      </c>
      <c r="C39" s="138"/>
      <c r="D39" s="138"/>
      <c r="E39" s="138"/>
      <c r="F39" s="138"/>
      <c r="G39" s="138"/>
      <c r="H39" s="138"/>
      <c r="I39" s="36"/>
      <c r="J39" s="36"/>
      <c r="K39" s="36"/>
      <c r="L39" s="36"/>
      <c r="M39" s="36"/>
      <c r="N39" s="36"/>
      <c r="O39" s="36"/>
      <c r="P39" s="36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6"/>
      <c r="AC39" s="36"/>
      <c r="AD39" s="36"/>
      <c r="AE39" s="36"/>
      <c r="AF39" s="36"/>
      <c r="AG39" s="36"/>
      <c r="AH39" s="38"/>
    </row>
    <row r="40" spans="1:34" ht="18.75">
      <c r="A40" s="29"/>
      <c r="B40" s="139"/>
      <c r="C40" s="139"/>
      <c r="D40" s="139"/>
      <c r="E40" s="139"/>
      <c r="F40" s="139"/>
      <c r="G40" s="139"/>
      <c r="H40" s="139"/>
      <c r="I40" s="37"/>
      <c r="J40" s="37"/>
      <c r="K40" s="37"/>
      <c r="L40" s="37"/>
      <c r="M40" s="37"/>
      <c r="N40" s="37"/>
      <c r="O40" s="37"/>
      <c r="P40" s="37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8"/>
    </row>
    <row r="41" spans="15:34" ht="12.75">
      <c r="O41" s="36"/>
      <c r="P41" s="36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5:34" ht="12.75">
      <c r="O42" s="38"/>
      <c r="P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5:34" ht="12.75">
      <c r="O43" s="38"/>
      <c r="P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2:16" ht="18.75">
      <c r="B44" s="140"/>
      <c r="C44" s="140"/>
      <c r="D44" s="140"/>
      <c r="E44" s="140"/>
      <c r="F44" s="140"/>
      <c r="G44" s="140"/>
      <c r="H44" s="140"/>
      <c r="I44" s="38"/>
      <c r="J44" s="38"/>
      <c r="K44" s="38"/>
      <c r="L44" s="38"/>
      <c r="M44" s="38"/>
      <c r="N44" s="38"/>
      <c r="O44" s="38"/>
      <c r="P44" s="38"/>
    </row>
    <row r="45" spans="2:14" ht="18.75">
      <c r="B45" s="139" t="s">
        <v>251</v>
      </c>
      <c r="C45" s="138"/>
      <c r="D45" s="138"/>
      <c r="E45" s="138"/>
      <c r="F45" s="138"/>
      <c r="G45" s="138"/>
      <c r="H45" s="138"/>
      <c r="I45" s="36"/>
      <c r="J45" s="36"/>
      <c r="K45" s="36"/>
      <c r="L45" s="36"/>
      <c r="M45" s="36"/>
      <c r="N45" s="36"/>
    </row>
    <row r="46" spans="2:14" ht="18.75">
      <c r="B46" s="140" t="s">
        <v>250</v>
      </c>
      <c r="C46" s="140"/>
      <c r="D46" s="140"/>
      <c r="E46" s="140"/>
      <c r="F46" s="140"/>
      <c r="G46" s="140"/>
      <c r="H46" s="140"/>
      <c r="I46" s="38"/>
      <c r="J46" s="38"/>
      <c r="K46" s="38"/>
      <c r="L46" s="38"/>
      <c r="M46" s="38"/>
      <c r="N46" s="38"/>
    </row>
    <row r="47" spans="2:14" ht="18.75">
      <c r="B47" s="140"/>
      <c r="C47" s="140"/>
      <c r="D47" s="140"/>
      <c r="E47" s="140"/>
      <c r="F47" s="140"/>
      <c r="G47" s="140"/>
      <c r="H47" s="140"/>
      <c r="I47" s="38"/>
      <c r="J47" s="38"/>
      <c r="K47" s="38"/>
      <c r="L47" s="38"/>
      <c r="M47" s="38"/>
      <c r="N47" s="38"/>
    </row>
    <row r="48" spans="2:9" ht="18.75">
      <c r="B48" s="134"/>
      <c r="C48" s="134"/>
      <c r="D48" s="134"/>
      <c r="E48" s="134"/>
      <c r="F48" s="134"/>
      <c r="G48" s="134"/>
      <c r="H48" s="134"/>
      <c r="I48" s="134"/>
    </row>
    <row r="49" spans="2:9" ht="18.75">
      <c r="B49" s="134"/>
      <c r="C49" s="134"/>
      <c r="D49" s="134"/>
      <c r="E49" s="134"/>
      <c r="F49" s="134"/>
      <c r="G49" s="134"/>
      <c r="H49" s="134"/>
      <c r="I49" s="134"/>
    </row>
    <row r="50" spans="2:9" ht="18.75">
      <c r="B50" s="134"/>
      <c r="C50" s="134"/>
      <c r="D50" s="134"/>
      <c r="E50" s="134"/>
      <c r="F50" s="134"/>
      <c r="G50" s="134"/>
      <c r="H50" s="134"/>
      <c r="I50" s="134"/>
    </row>
    <row r="51" spans="2:9" ht="18.75">
      <c r="B51" s="134"/>
      <c r="C51" s="134"/>
      <c r="D51" s="134"/>
      <c r="E51" s="134"/>
      <c r="F51" s="134"/>
      <c r="G51" s="134"/>
      <c r="H51" s="134"/>
      <c r="I51" s="134"/>
    </row>
    <row r="52" spans="4:9" ht="18.75">
      <c r="D52" s="134"/>
      <c r="E52" s="134"/>
      <c r="F52" s="134"/>
      <c r="G52" s="134"/>
      <c r="H52" s="134"/>
      <c r="I52" s="134"/>
    </row>
    <row r="53" spans="4:9" ht="18.75">
      <c r="D53" s="134"/>
      <c r="E53" s="134"/>
      <c r="F53" s="134"/>
      <c r="G53" s="134"/>
      <c r="H53" s="134"/>
      <c r="I53" s="134"/>
    </row>
  </sheetData>
  <sheetProtection/>
  <mergeCells count="44">
    <mergeCell ref="AF15:AF16"/>
    <mergeCell ref="AG15:AG16"/>
    <mergeCell ref="A18:AG18"/>
    <mergeCell ref="A26:AG26"/>
    <mergeCell ref="A32:C32"/>
    <mergeCell ref="A33:B33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T14:Z14"/>
    <mergeCell ref="AA14:AG14"/>
    <mergeCell ref="F15:F16"/>
    <mergeCell ref="G15:G16"/>
    <mergeCell ref="H15:H16"/>
    <mergeCell ref="I15:I16"/>
    <mergeCell ref="J15:J16"/>
    <mergeCell ref="K15:K16"/>
    <mergeCell ref="L15:L16"/>
    <mergeCell ref="M15:M16"/>
    <mergeCell ref="AY6:BB6"/>
    <mergeCell ref="J7:Q7"/>
    <mergeCell ref="AY7:BB7"/>
    <mergeCell ref="A14:A16"/>
    <mergeCell ref="B14:B16"/>
    <mergeCell ref="C14:C16"/>
    <mergeCell ref="D14:D16"/>
    <mergeCell ref="E14:E16"/>
    <mergeCell ref="F14:L14"/>
    <mergeCell ref="M14:S14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="75" zoomScaleSheetLayoutView="75" workbookViewId="0" topLeftCell="A1">
      <selection activeCell="F54" sqref="F54"/>
    </sheetView>
  </sheetViews>
  <sheetFormatPr defaultColWidth="9.00390625" defaultRowHeight="12.75"/>
  <cols>
    <col min="1" max="1" width="42.875" style="6" customWidth="1"/>
    <col min="2" max="2" width="9.125" style="6" customWidth="1"/>
    <col min="3" max="3" width="11.75390625" style="6" customWidth="1"/>
    <col min="4" max="4" width="12.125" style="6" customWidth="1"/>
    <col min="5" max="5" width="9.75390625" style="6" customWidth="1"/>
    <col min="6" max="6" width="14.125" style="6" customWidth="1"/>
    <col min="7" max="7" width="11.375" style="6" customWidth="1"/>
    <col min="8" max="8" width="14.125" style="6" customWidth="1"/>
    <col min="9" max="9" width="9.75390625" style="6" customWidth="1"/>
    <col min="10" max="10" width="12.75390625" style="6" customWidth="1"/>
    <col min="11" max="11" width="11.375" style="6" customWidth="1"/>
    <col min="12" max="12" width="17.625" style="6" customWidth="1"/>
    <col min="13" max="13" width="9.125" style="6" customWidth="1"/>
    <col min="14" max="14" width="16.125" style="6" customWidth="1"/>
    <col min="15" max="16384" width="9.125" style="6" customWidth="1"/>
  </cols>
  <sheetData>
    <row r="1" spans="12:14" ht="15.75">
      <c r="L1" s="351" t="s">
        <v>127</v>
      </c>
      <c r="M1" s="351"/>
      <c r="N1" s="351"/>
    </row>
    <row r="2" spans="1:10" ht="30" customHeight="1">
      <c r="A2" s="355" t="s">
        <v>179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4" s="20" customFormat="1" ht="15.75">
      <c r="A3" s="352"/>
      <c r="B3" s="353" t="s">
        <v>4</v>
      </c>
      <c r="C3" s="352" t="s">
        <v>138</v>
      </c>
      <c r="D3" s="352"/>
      <c r="E3" s="352"/>
      <c r="F3" s="352"/>
      <c r="G3" s="352" t="s">
        <v>139</v>
      </c>
      <c r="H3" s="352"/>
      <c r="I3" s="352"/>
      <c r="J3" s="352"/>
      <c r="K3" s="352" t="s">
        <v>140</v>
      </c>
      <c r="L3" s="352"/>
      <c r="M3" s="352"/>
      <c r="N3" s="352"/>
    </row>
    <row r="4" spans="1:14" s="20" customFormat="1" ht="20.25" customHeight="1">
      <c r="A4" s="352"/>
      <c r="B4" s="353"/>
      <c r="C4" s="354" t="s">
        <v>6</v>
      </c>
      <c r="D4" s="353" t="s">
        <v>178</v>
      </c>
      <c r="E4" s="353"/>
      <c r="F4" s="353"/>
      <c r="G4" s="354" t="s">
        <v>6</v>
      </c>
      <c r="H4" s="353" t="s">
        <v>178</v>
      </c>
      <c r="I4" s="353"/>
      <c r="J4" s="353"/>
      <c r="K4" s="354" t="s">
        <v>6</v>
      </c>
      <c r="L4" s="353" t="s">
        <v>178</v>
      </c>
      <c r="M4" s="353"/>
      <c r="N4" s="353"/>
    </row>
    <row r="5" spans="1:14" s="20" customFormat="1" ht="22.5" customHeight="1">
      <c r="A5" s="352"/>
      <c r="B5" s="353"/>
      <c r="C5" s="354"/>
      <c r="D5" s="353" t="s">
        <v>7</v>
      </c>
      <c r="E5" s="353"/>
      <c r="F5" s="353"/>
      <c r="G5" s="354"/>
      <c r="H5" s="353" t="s">
        <v>7</v>
      </c>
      <c r="I5" s="353"/>
      <c r="J5" s="353"/>
      <c r="K5" s="354"/>
      <c r="L5" s="353" t="s">
        <v>7</v>
      </c>
      <c r="M5" s="353"/>
      <c r="N5" s="353"/>
    </row>
    <row r="6" spans="1:14" s="20" customFormat="1" ht="37.5" customHeight="1">
      <c r="A6" s="352"/>
      <c r="B6" s="353"/>
      <c r="C6" s="354"/>
      <c r="D6" s="21" t="s">
        <v>8</v>
      </c>
      <c r="E6" s="21" t="s">
        <v>9</v>
      </c>
      <c r="F6" s="21" t="s">
        <v>10</v>
      </c>
      <c r="G6" s="354"/>
      <c r="H6" s="21" t="s">
        <v>8</v>
      </c>
      <c r="I6" s="21" t="s">
        <v>9</v>
      </c>
      <c r="J6" s="21" t="s">
        <v>10</v>
      </c>
      <c r="K6" s="354"/>
      <c r="L6" s="21" t="s">
        <v>8</v>
      </c>
      <c r="M6" s="21" t="s">
        <v>9</v>
      </c>
      <c r="N6" s="21" t="s">
        <v>10</v>
      </c>
    </row>
    <row r="7" spans="1:14" s="20" customFormat="1" ht="14.25" customHeight="1">
      <c r="A7" s="18">
        <v>1</v>
      </c>
      <c r="B7" s="19">
        <v>2</v>
      </c>
      <c r="C7" s="18">
        <v>3</v>
      </c>
      <c r="D7" s="18">
        <v>5</v>
      </c>
      <c r="E7" s="19">
        <v>6</v>
      </c>
      <c r="F7" s="18">
        <v>7</v>
      </c>
      <c r="G7" s="19">
        <v>8</v>
      </c>
      <c r="H7" s="18">
        <v>9</v>
      </c>
      <c r="I7" s="19">
        <v>10</v>
      </c>
      <c r="J7" s="18">
        <v>11</v>
      </c>
      <c r="K7" s="19">
        <v>12</v>
      </c>
      <c r="L7" s="18">
        <v>13</v>
      </c>
      <c r="M7" s="19">
        <v>14</v>
      </c>
      <c r="N7" s="18">
        <v>15</v>
      </c>
    </row>
    <row r="8" spans="1:14" ht="15.75">
      <c r="A8" s="8" t="s">
        <v>11</v>
      </c>
      <c r="B8" s="8" t="s">
        <v>2</v>
      </c>
      <c r="C8" s="9">
        <v>2914</v>
      </c>
      <c r="D8" s="10"/>
      <c r="E8" s="9">
        <v>474</v>
      </c>
      <c r="F8" s="9">
        <v>2440</v>
      </c>
      <c r="G8" s="9">
        <v>3689</v>
      </c>
      <c r="H8" s="10"/>
      <c r="I8" s="9">
        <v>820</v>
      </c>
      <c r="J8" s="9">
        <v>2869</v>
      </c>
      <c r="K8" s="9">
        <v>3689</v>
      </c>
      <c r="L8" s="10"/>
      <c r="M8" s="9">
        <v>820</v>
      </c>
      <c r="N8" s="9">
        <v>2869</v>
      </c>
    </row>
    <row r="9" spans="1:14" ht="31.5">
      <c r="A9" s="13" t="s">
        <v>180</v>
      </c>
      <c r="B9" s="8" t="s">
        <v>2</v>
      </c>
      <c r="C9" s="9"/>
      <c r="D9" s="10"/>
      <c r="E9" s="9"/>
      <c r="F9" s="9"/>
      <c r="G9" s="9"/>
      <c r="H9" s="10"/>
      <c r="I9" s="9"/>
      <c r="J9" s="9"/>
      <c r="K9" s="9"/>
      <c r="L9" s="10"/>
      <c r="M9" s="9"/>
      <c r="N9" s="9"/>
    </row>
    <row r="10" spans="1:14" ht="78.75">
      <c r="A10" s="13" t="s">
        <v>181</v>
      </c>
      <c r="B10" s="8" t="s">
        <v>2</v>
      </c>
      <c r="C10" s="9"/>
      <c r="D10" s="10"/>
      <c r="E10" s="9"/>
      <c r="F10" s="9"/>
      <c r="G10" s="9"/>
      <c r="H10" s="10"/>
      <c r="I10" s="9"/>
      <c r="J10" s="9"/>
      <c r="K10" s="9"/>
      <c r="L10" s="10"/>
      <c r="M10" s="9"/>
      <c r="N10" s="9"/>
    </row>
    <row r="11" spans="1:14" ht="15.75">
      <c r="A11" s="8" t="s">
        <v>83</v>
      </c>
      <c r="B11" s="8" t="s">
        <v>2</v>
      </c>
      <c r="C11" s="9">
        <v>635</v>
      </c>
      <c r="D11" s="10"/>
      <c r="E11" s="9">
        <v>160</v>
      </c>
      <c r="F11" s="9">
        <v>475</v>
      </c>
      <c r="G11" s="9">
        <v>778</v>
      </c>
      <c r="H11" s="10"/>
      <c r="I11" s="9">
        <v>192</v>
      </c>
      <c r="J11" s="9">
        <v>586</v>
      </c>
      <c r="K11" s="9">
        <v>778</v>
      </c>
      <c r="L11" s="10"/>
      <c r="M11" s="9">
        <v>192</v>
      </c>
      <c r="N11" s="9">
        <v>586</v>
      </c>
    </row>
    <row r="12" spans="1:14" ht="15.75">
      <c r="A12" s="8" t="s">
        <v>16</v>
      </c>
      <c r="B12" s="8" t="s">
        <v>2</v>
      </c>
      <c r="C12" s="9">
        <v>904</v>
      </c>
      <c r="D12" s="10"/>
      <c r="E12" s="9">
        <v>320</v>
      </c>
      <c r="F12" s="9">
        <v>584</v>
      </c>
      <c r="G12" s="9">
        <v>778</v>
      </c>
      <c r="H12" s="10"/>
      <c r="I12" s="9">
        <v>192</v>
      </c>
      <c r="J12" s="9">
        <v>586</v>
      </c>
      <c r="K12" s="9">
        <v>778</v>
      </c>
      <c r="L12" s="10"/>
      <c r="M12" s="9">
        <v>192</v>
      </c>
      <c r="N12" s="9">
        <v>586</v>
      </c>
    </row>
    <row r="13" spans="1:14" ht="15.75">
      <c r="A13" s="8" t="s">
        <v>84</v>
      </c>
      <c r="B13" s="8"/>
      <c r="C13" s="9">
        <v>11752</v>
      </c>
      <c r="D13" s="10"/>
      <c r="E13" s="9">
        <v>3391</v>
      </c>
      <c r="F13" s="9">
        <v>8361</v>
      </c>
      <c r="G13" s="9">
        <v>13234</v>
      </c>
      <c r="H13" s="10"/>
      <c r="I13" s="9">
        <v>3723</v>
      </c>
      <c r="J13" s="9">
        <v>9511</v>
      </c>
      <c r="K13" s="9">
        <v>15108</v>
      </c>
      <c r="L13" s="10"/>
      <c r="M13" s="9">
        <v>4292</v>
      </c>
      <c r="N13" s="9">
        <v>10816</v>
      </c>
    </row>
    <row r="14" spans="1:14" ht="15.75">
      <c r="A14" s="46" t="s">
        <v>182</v>
      </c>
      <c r="B14" s="8" t="s">
        <v>2</v>
      </c>
      <c r="C14" s="9">
        <v>2673</v>
      </c>
      <c r="D14" s="10"/>
      <c r="E14" s="9">
        <v>791</v>
      </c>
      <c r="F14" s="9">
        <f aca="true" t="shared" si="0" ref="F14:F19">C14-E14</f>
        <v>1882</v>
      </c>
      <c r="G14" s="9">
        <v>3814</v>
      </c>
      <c r="H14" s="10"/>
      <c r="I14" s="9">
        <v>1130</v>
      </c>
      <c r="J14" s="9">
        <f aca="true" t="shared" si="1" ref="J14:J19">G14-I14</f>
        <v>2684</v>
      </c>
      <c r="K14" s="9">
        <v>5324</v>
      </c>
      <c r="L14" s="10"/>
      <c r="M14" s="9">
        <v>1601</v>
      </c>
      <c r="N14" s="9">
        <v>3723</v>
      </c>
    </row>
    <row r="15" spans="1:14" ht="15.75">
      <c r="A15" s="46" t="s">
        <v>85</v>
      </c>
      <c r="B15" s="8" t="s">
        <v>2</v>
      </c>
      <c r="C15" s="9">
        <v>929</v>
      </c>
      <c r="D15" s="10"/>
      <c r="E15" s="9">
        <v>275</v>
      </c>
      <c r="F15" s="9">
        <f t="shared" si="0"/>
        <v>654</v>
      </c>
      <c r="G15" s="9">
        <v>793</v>
      </c>
      <c r="H15" s="10"/>
      <c r="I15" s="9">
        <v>235</v>
      </c>
      <c r="J15" s="9">
        <f t="shared" si="1"/>
        <v>558</v>
      </c>
      <c r="K15" s="9">
        <v>1107</v>
      </c>
      <c r="L15" s="10"/>
      <c r="M15" s="9">
        <v>333</v>
      </c>
      <c r="N15" s="9">
        <v>774</v>
      </c>
    </row>
    <row r="16" spans="1:14" ht="15.75">
      <c r="A16" s="46" t="s">
        <v>12</v>
      </c>
      <c r="B16" s="8" t="s">
        <v>2</v>
      </c>
      <c r="C16" s="9">
        <v>2127</v>
      </c>
      <c r="D16" s="10"/>
      <c r="E16" s="9">
        <v>629</v>
      </c>
      <c r="F16" s="9">
        <f t="shared" si="0"/>
        <v>1498</v>
      </c>
      <c r="G16" s="9">
        <v>2890</v>
      </c>
      <c r="H16" s="9"/>
      <c r="I16" s="9">
        <v>857</v>
      </c>
      <c r="J16" s="9">
        <f t="shared" si="1"/>
        <v>2033</v>
      </c>
      <c r="K16" s="9">
        <v>2934</v>
      </c>
      <c r="L16" s="9"/>
      <c r="M16" s="9">
        <v>879</v>
      </c>
      <c r="N16" s="9">
        <f>K16-M16</f>
        <v>2055</v>
      </c>
    </row>
    <row r="17" spans="1:14" ht="15.75">
      <c r="A17" s="46" t="s">
        <v>35</v>
      </c>
      <c r="B17" s="8" t="s">
        <v>2</v>
      </c>
      <c r="C17" s="9">
        <v>1682</v>
      </c>
      <c r="D17" s="10"/>
      <c r="E17" s="9">
        <v>498</v>
      </c>
      <c r="F17" s="9">
        <f t="shared" si="0"/>
        <v>1184</v>
      </c>
      <c r="G17" s="9">
        <v>2163</v>
      </c>
      <c r="H17" s="9"/>
      <c r="I17" s="9">
        <v>641</v>
      </c>
      <c r="J17" s="9">
        <f t="shared" si="1"/>
        <v>1522</v>
      </c>
      <c r="K17" s="9">
        <v>2266</v>
      </c>
      <c r="L17" s="9"/>
      <c r="M17" s="9">
        <v>679</v>
      </c>
      <c r="N17" s="9">
        <f>K17-M17</f>
        <v>1587</v>
      </c>
    </row>
    <row r="18" spans="1:14" ht="15.75">
      <c r="A18" s="46" t="s">
        <v>13</v>
      </c>
      <c r="B18" s="8" t="s">
        <v>2</v>
      </c>
      <c r="C18" s="9">
        <v>422</v>
      </c>
      <c r="D18" s="10"/>
      <c r="E18" s="9">
        <v>125</v>
      </c>
      <c r="F18" s="9">
        <f t="shared" si="0"/>
        <v>297</v>
      </c>
      <c r="G18" s="9">
        <v>400</v>
      </c>
      <c r="H18" s="9"/>
      <c r="I18" s="9">
        <v>88</v>
      </c>
      <c r="J18" s="9">
        <f t="shared" si="1"/>
        <v>312</v>
      </c>
      <c r="K18" s="9">
        <v>400</v>
      </c>
      <c r="L18" s="9"/>
      <c r="M18" s="9">
        <v>120</v>
      </c>
      <c r="N18" s="9">
        <f>K18-M18</f>
        <v>280</v>
      </c>
    </row>
    <row r="19" spans="1:14" ht="15.75">
      <c r="A19" s="46" t="s">
        <v>14</v>
      </c>
      <c r="B19" s="8" t="s">
        <v>2</v>
      </c>
      <c r="C19" s="9">
        <v>3919</v>
      </c>
      <c r="D19" s="9"/>
      <c r="E19" s="9">
        <v>1073</v>
      </c>
      <c r="F19" s="9">
        <f t="shared" si="0"/>
        <v>2846</v>
      </c>
      <c r="G19" s="9">
        <v>3174</v>
      </c>
      <c r="H19" s="9"/>
      <c r="I19" s="9">
        <v>772</v>
      </c>
      <c r="J19" s="9">
        <f t="shared" si="1"/>
        <v>2402</v>
      </c>
      <c r="K19" s="9">
        <v>3077</v>
      </c>
      <c r="L19" s="9"/>
      <c r="M19" s="9">
        <v>680</v>
      </c>
      <c r="N19" s="9">
        <v>2397</v>
      </c>
    </row>
    <row r="20" spans="1:14" ht="15.75">
      <c r="A20" s="8" t="s">
        <v>88</v>
      </c>
      <c r="B20" s="8" t="s">
        <v>1</v>
      </c>
      <c r="C20" s="9"/>
      <c r="D20" s="9"/>
      <c r="E20" s="9"/>
      <c r="F20" s="9"/>
      <c r="G20" s="11"/>
      <c r="H20" s="10"/>
      <c r="I20" s="9"/>
      <c r="J20" s="9"/>
      <c r="K20" s="11"/>
      <c r="L20" s="10"/>
      <c r="M20" s="9"/>
      <c r="N20" s="9"/>
    </row>
    <row r="21" spans="1:17" ht="15.75">
      <c r="A21" s="8" t="s">
        <v>89</v>
      </c>
      <c r="B21" s="8" t="s">
        <v>36</v>
      </c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</row>
    <row r="22" spans="1:14" ht="15.75">
      <c r="A22" s="8" t="s">
        <v>90</v>
      </c>
      <c r="B22" s="8" t="s">
        <v>2</v>
      </c>
      <c r="C22" s="9">
        <v>7934</v>
      </c>
      <c r="D22" s="9"/>
      <c r="E22" s="9">
        <v>2597</v>
      </c>
      <c r="F22" s="9">
        <v>5337</v>
      </c>
      <c r="G22" s="9">
        <v>8767</v>
      </c>
      <c r="H22" s="9"/>
      <c r="I22" s="9">
        <v>2711</v>
      </c>
      <c r="J22" s="9">
        <v>6056</v>
      </c>
      <c r="K22" s="9">
        <v>10641</v>
      </c>
      <c r="L22" s="9"/>
      <c r="M22" s="9">
        <v>3280</v>
      </c>
      <c r="N22" s="9">
        <v>7361</v>
      </c>
    </row>
    <row r="23" spans="1:14" ht="15.75">
      <c r="A23" s="8" t="s">
        <v>37</v>
      </c>
      <c r="B23" s="8" t="s">
        <v>2</v>
      </c>
      <c r="C23" s="9">
        <v>7934</v>
      </c>
      <c r="D23" s="10"/>
      <c r="E23" s="9">
        <v>2597</v>
      </c>
      <c r="F23" s="9">
        <v>5337</v>
      </c>
      <c r="G23" s="9">
        <v>8767</v>
      </c>
      <c r="H23" s="9"/>
      <c r="I23" s="9">
        <v>2711</v>
      </c>
      <c r="J23" s="9">
        <v>6056</v>
      </c>
      <c r="K23" s="9">
        <v>10641</v>
      </c>
      <c r="L23" s="9"/>
      <c r="M23" s="9">
        <v>3280</v>
      </c>
      <c r="N23" s="9">
        <v>7361</v>
      </c>
    </row>
    <row r="24" spans="1:14" ht="15.75">
      <c r="A24" s="8" t="s">
        <v>15</v>
      </c>
      <c r="B24" s="8" t="s">
        <v>2</v>
      </c>
      <c r="C24" s="9">
        <v>7934</v>
      </c>
      <c r="D24" s="10"/>
      <c r="E24" s="9">
        <v>2597</v>
      </c>
      <c r="F24" s="9">
        <v>5337</v>
      </c>
      <c r="G24" s="9">
        <v>8767</v>
      </c>
      <c r="H24" s="10"/>
      <c r="I24" s="9">
        <v>2711</v>
      </c>
      <c r="J24" s="9">
        <v>6056</v>
      </c>
      <c r="K24" s="9">
        <v>10641</v>
      </c>
      <c r="L24" s="10"/>
      <c r="M24" s="9">
        <v>3280</v>
      </c>
      <c r="N24" s="9">
        <v>7361</v>
      </c>
    </row>
    <row r="25" spans="1:14" ht="31.5">
      <c r="A25" s="13" t="s">
        <v>183</v>
      </c>
      <c r="B25" s="8" t="s">
        <v>2</v>
      </c>
      <c r="C25" s="9"/>
      <c r="D25" s="10"/>
      <c r="E25" s="9"/>
      <c r="F25" s="9"/>
      <c r="G25" s="9"/>
      <c r="H25" s="10"/>
      <c r="I25" s="9"/>
      <c r="J25" s="9"/>
      <c r="K25" s="9"/>
      <c r="L25" s="10"/>
      <c r="M25" s="9"/>
      <c r="N25" s="9"/>
    </row>
    <row r="26" spans="1:15" ht="15.75">
      <c r="A26" s="8" t="s">
        <v>38</v>
      </c>
      <c r="B26" s="8" t="s">
        <v>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/>
    </row>
    <row r="27" spans="1:10" ht="15.75">
      <c r="A27" s="356" t="s">
        <v>17</v>
      </c>
      <c r="B27" s="356"/>
      <c r="C27" s="356"/>
      <c r="D27" s="356"/>
      <c r="E27" s="356"/>
      <c r="F27" s="356"/>
      <c r="G27" s="356"/>
      <c r="H27" s="356"/>
      <c r="I27" s="356"/>
      <c r="J27" s="356"/>
    </row>
    <row r="28" spans="1:14" ht="15.75">
      <c r="A28" s="10" t="s">
        <v>18</v>
      </c>
      <c r="B28" s="10" t="s">
        <v>0</v>
      </c>
      <c r="C28" s="8">
        <v>1.18</v>
      </c>
      <c r="D28" s="8"/>
      <c r="E28" s="8">
        <v>1.18</v>
      </c>
      <c r="F28" s="8">
        <v>1.33</v>
      </c>
      <c r="G28" s="8">
        <v>1.18</v>
      </c>
      <c r="H28" s="8"/>
      <c r="I28" s="8">
        <v>1.18</v>
      </c>
      <c r="J28" s="8">
        <v>1.33</v>
      </c>
      <c r="K28" s="8">
        <v>1.18</v>
      </c>
      <c r="L28" s="8"/>
      <c r="M28" s="14">
        <v>1.18</v>
      </c>
      <c r="N28" s="14">
        <v>1.33</v>
      </c>
    </row>
    <row r="29" spans="1:14" ht="15.75">
      <c r="A29" s="10" t="s">
        <v>19</v>
      </c>
      <c r="B29" s="10" t="s">
        <v>0</v>
      </c>
      <c r="C29" s="14">
        <v>24.5</v>
      </c>
      <c r="D29" s="14"/>
      <c r="E29" s="14">
        <v>24.5</v>
      </c>
      <c r="F29" s="14">
        <v>24.5</v>
      </c>
      <c r="G29" s="14">
        <v>24.5</v>
      </c>
      <c r="H29" s="8"/>
      <c r="I29" s="14">
        <v>24.5</v>
      </c>
      <c r="J29" s="14">
        <v>24.5</v>
      </c>
      <c r="K29" s="14">
        <v>26</v>
      </c>
      <c r="L29" s="8"/>
      <c r="M29" s="14">
        <v>26</v>
      </c>
      <c r="N29" s="14">
        <v>26</v>
      </c>
    </row>
    <row r="30" spans="1:14" ht="15.75">
      <c r="A30" s="45" t="s">
        <v>115</v>
      </c>
      <c r="B30" s="10" t="s">
        <v>0</v>
      </c>
      <c r="C30" s="14"/>
      <c r="D30" s="14"/>
      <c r="E30" s="14"/>
      <c r="F30" s="14"/>
      <c r="G30" s="14"/>
      <c r="H30" s="8"/>
      <c r="I30" s="8"/>
      <c r="J30" s="8"/>
      <c r="K30" s="14"/>
      <c r="L30" s="8"/>
      <c r="M30" s="8"/>
      <c r="N30" s="8"/>
    </row>
    <row r="31" spans="1:14" ht="15.75">
      <c r="A31" s="45" t="s">
        <v>20</v>
      </c>
      <c r="B31" s="10" t="s">
        <v>0</v>
      </c>
      <c r="C31" s="14">
        <v>24.5</v>
      </c>
      <c r="D31" s="8"/>
      <c r="E31" s="14">
        <v>24.5</v>
      </c>
      <c r="F31" s="14">
        <v>24.5</v>
      </c>
      <c r="G31" s="14">
        <v>24.5</v>
      </c>
      <c r="H31" s="8"/>
      <c r="I31" s="14">
        <v>24.5</v>
      </c>
      <c r="J31" s="14">
        <v>24.5</v>
      </c>
      <c r="K31" s="14">
        <v>26</v>
      </c>
      <c r="L31" s="8"/>
      <c r="M31" s="14">
        <v>26</v>
      </c>
      <c r="N31" s="14">
        <v>26</v>
      </c>
    </row>
    <row r="32" spans="1:14" ht="35.25" customHeight="1">
      <c r="A32" s="15" t="s">
        <v>184</v>
      </c>
      <c r="B32" s="10" t="s">
        <v>3</v>
      </c>
      <c r="C32" s="8">
        <v>26</v>
      </c>
      <c r="D32" s="8"/>
      <c r="E32" s="8">
        <v>26</v>
      </c>
      <c r="F32" s="8">
        <v>26</v>
      </c>
      <c r="G32" s="8">
        <v>26</v>
      </c>
      <c r="H32" s="8"/>
      <c r="I32" s="8">
        <v>26</v>
      </c>
      <c r="J32" s="8">
        <v>26</v>
      </c>
      <c r="K32" s="8">
        <v>26</v>
      </c>
      <c r="L32" s="8"/>
      <c r="M32" s="8">
        <v>26</v>
      </c>
      <c r="N32" s="8">
        <v>26</v>
      </c>
    </row>
    <row r="33" spans="1:14" ht="15.75">
      <c r="A33" s="45" t="s">
        <v>86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>
      <c r="A34" s="45" t="s">
        <v>21</v>
      </c>
      <c r="B34" s="8" t="s">
        <v>3</v>
      </c>
      <c r="C34" s="8">
        <v>12</v>
      </c>
      <c r="D34" s="8"/>
      <c r="E34" s="8">
        <v>12</v>
      </c>
      <c r="F34" s="8">
        <v>12</v>
      </c>
      <c r="G34" s="8">
        <v>12</v>
      </c>
      <c r="H34" s="8"/>
      <c r="I34" s="8">
        <v>12</v>
      </c>
      <c r="J34" s="8">
        <v>12</v>
      </c>
      <c r="K34" s="8">
        <v>12</v>
      </c>
      <c r="L34" s="8"/>
      <c r="M34" s="8">
        <v>12</v>
      </c>
      <c r="N34" s="8">
        <v>12</v>
      </c>
    </row>
    <row r="35" spans="1:14" ht="15.75">
      <c r="A35" s="45" t="s">
        <v>22</v>
      </c>
      <c r="B35" s="8" t="s">
        <v>3</v>
      </c>
      <c r="C35" s="8">
        <v>8</v>
      </c>
      <c r="D35" s="8"/>
      <c r="E35" s="10">
        <v>8</v>
      </c>
      <c r="F35" s="10">
        <v>8</v>
      </c>
      <c r="G35" s="8">
        <v>8</v>
      </c>
      <c r="H35" s="8"/>
      <c r="I35" s="8">
        <v>9</v>
      </c>
      <c r="J35" s="8">
        <v>9</v>
      </c>
      <c r="K35" s="8">
        <v>9</v>
      </c>
      <c r="L35" s="8"/>
      <c r="M35" s="8">
        <v>9</v>
      </c>
      <c r="N35" s="8">
        <v>9</v>
      </c>
    </row>
    <row r="36" spans="1:14" ht="15.75">
      <c r="A36" s="45" t="s">
        <v>23</v>
      </c>
      <c r="B36" s="8" t="s">
        <v>3</v>
      </c>
      <c r="C36" s="8">
        <v>8</v>
      </c>
      <c r="D36" s="8"/>
      <c r="E36" s="8">
        <v>8</v>
      </c>
      <c r="F36" s="8">
        <v>8</v>
      </c>
      <c r="G36" s="8">
        <v>8</v>
      </c>
      <c r="H36" s="8"/>
      <c r="I36" s="8">
        <v>8</v>
      </c>
      <c r="J36" s="8">
        <v>8</v>
      </c>
      <c r="K36" s="8">
        <v>8</v>
      </c>
      <c r="L36" s="8"/>
      <c r="M36" s="8">
        <v>8</v>
      </c>
      <c r="N36" s="8">
        <v>8</v>
      </c>
    </row>
    <row r="37" spans="1:14" ht="15.75">
      <c r="A37" s="47" t="s">
        <v>87</v>
      </c>
      <c r="B37" s="8" t="s">
        <v>0</v>
      </c>
      <c r="C37" s="8">
        <v>3360</v>
      </c>
      <c r="D37" s="8"/>
      <c r="E37" s="8">
        <v>3360</v>
      </c>
      <c r="F37" s="8">
        <v>3360</v>
      </c>
      <c r="G37" s="8">
        <v>3360</v>
      </c>
      <c r="H37" s="8"/>
      <c r="I37" s="8">
        <v>3360</v>
      </c>
      <c r="J37" s="8">
        <v>3360</v>
      </c>
      <c r="K37" s="8">
        <v>4594</v>
      </c>
      <c r="L37" s="8"/>
      <c r="M37" s="8">
        <v>4594</v>
      </c>
      <c r="N37" s="8">
        <v>4594</v>
      </c>
    </row>
    <row r="38" spans="1:14" ht="15.75">
      <c r="A38" s="10" t="s">
        <v>24</v>
      </c>
      <c r="B38" s="8" t="s">
        <v>0</v>
      </c>
      <c r="C38" s="8">
        <v>15964</v>
      </c>
      <c r="D38" s="8"/>
      <c r="E38" s="8">
        <v>15964</v>
      </c>
      <c r="F38" s="8">
        <v>15964</v>
      </c>
      <c r="G38" s="16">
        <v>12391</v>
      </c>
      <c r="H38" s="16"/>
      <c r="I38" s="8">
        <v>12391</v>
      </c>
      <c r="J38" s="8">
        <v>12391</v>
      </c>
      <c r="K38" s="16">
        <v>15749</v>
      </c>
      <c r="L38" s="16"/>
      <c r="M38" s="8">
        <v>15749</v>
      </c>
      <c r="N38" s="8">
        <v>15749</v>
      </c>
    </row>
    <row r="39" spans="1:14" ht="15.75">
      <c r="A39" s="45" t="s">
        <v>86</v>
      </c>
      <c r="B39" s="8"/>
      <c r="C39" s="8"/>
      <c r="D39" s="8"/>
      <c r="E39" s="8"/>
      <c r="F39" s="8"/>
      <c r="G39" s="16"/>
      <c r="H39" s="16"/>
      <c r="I39" s="8"/>
      <c r="J39" s="8"/>
      <c r="K39" s="16"/>
      <c r="L39" s="16"/>
      <c r="M39" s="8"/>
      <c r="N39" s="8"/>
    </row>
    <row r="40" spans="1:14" ht="15.75">
      <c r="A40" s="45" t="s">
        <v>21</v>
      </c>
      <c r="B40" s="8" t="s">
        <v>0</v>
      </c>
      <c r="C40" s="8">
        <v>18000</v>
      </c>
      <c r="D40" s="8"/>
      <c r="E40" s="8">
        <v>18000</v>
      </c>
      <c r="F40" s="8">
        <v>18000</v>
      </c>
      <c r="G40" s="16">
        <v>15827</v>
      </c>
      <c r="H40" s="16"/>
      <c r="I40" s="8">
        <v>15827</v>
      </c>
      <c r="J40" s="8">
        <v>15827</v>
      </c>
      <c r="K40" s="16">
        <v>19098</v>
      </c>
      <c r="L40" s="16"/>
      <c r="M40" s="8">
        <v>19098</v>
      </c>
      <c r="N40" s="8">
        <v>19098</v>
      </c>
    </row>
    <row r="41" spans="1:14" ht="15.75">
      <c r="A41" s="45" t="s">
        <v>22</v>
      </c>
      <c r="B41" s="8" t="s">
        <v>0</v>
      </c>
      <c r="C41" s="8">
        <v>12792</v>
      </c>
      <c r="D41" s="8"/>
      <c r="E41" s="8">
        <v>12792</v>
      </c>
      <c r="F41" s="8">
        <v>12792</v>
      </c>
      <c r="G41" s="16">
        <v>11778</v>
      </c>
      <c r="H41" s="16"/>
      <c r="I41" s="8">
        <v>11778</v>
      </c>
      <c r="J41" s="8">
        <v>11778</v>
      </c>
      <c r="K41" s="16">
        <v>13572</v>
      </c>
      <c r="L41" s="16"/>
      <c r="M41" s="8">
        <v>13572</v>
      </c>
      <c r="N41" s="8">
        <v>13572</v>
      </c>
    </row>
    <row r="42" spans="1:14" ht="15.75">
      <c r="A42" s="45" t="s">
        <v>23</v>
      </c>
      <c r="B42" s="8" t="s">
        <v>0</v>
      </c>
      <c r="C42" s="8">
        <v>21594</v>
      </c>
      <c r="D42" s="8"/>
      <c r="E42" s="8">
        <v>21594</v>
      </c>
      <c r="F42" s="8">
        <v>21594</v>
      </c>
      <c r="G42" s="16">
        <v>21250</v>
      </c>
      <c r="H42" s="16"/>
      <c r="I42" s="8">
        <v>21250</v>
      </c>
      <c r="J42" s="8">
        <v>21250</v>
      </c>
      <c r="K42" s="16">
        <v>22911</v>
      </c>
      <c r="L42" s="16"/>
      <c r="M42" s="8">
        <v>22911</v>
      </c>
      <c r="N42" s="8">
        <v>22911</v>
      </c>
    </row>
    <row r="43" spans="1:14" ht="15.75">
      <c r="A43" s="10" t="s">
        <v>25</v>
      </c>
      <c r="B43" s="8" t="s">
        <v>26</v>
      </c>
      <c r="C43" s="8">
        <v>387</v>
      </c>
      <c r="D43" s="8"/>
      <c r="E43" s="8">
        <v>115</v>
      </c>
      <c r="F43" s="8">
        <v>272</v>
      </c>
      <c r="G43" s="8">
        <v>393</v>
      </c>
      <c r="H43" s="8"/>
      <c r="I43" s="8">
        <v>117</v>
      </c>
      <c r="J43" s="8">
        <v>276</v>
      </c>
      <c r="K43" s="8">
        <v>399</v>
      </c>
      <c r="L43" s="8"/>
      <c r="M43" s="8">
        <v>120</v>
      </c>
      <c r="N43" s="8">
        <v>279</v>
      </c>
    </row>
    <row r="44" spans="1:14" ht="15.75">
      <c r="A44" s="10" t="s">
        <v>27</v>
      </c>
      <c r="B44" s="8" t="s">
        <v>26</v>
      </c>
      <c r="C44" s="8">
        <v>382</v>
      </c>
      <c r="D44" s="8"/>
      <c r="E44" s="8">
        <v>113</v>
      </c>
      <c r="F44" s="8">
        <v>269</v>
      </c>
      <c r="G44" s="8">
        <v>388</v>
      </c>
      <c r="H44" s="8"/>
      <c r="I44" s="8">
        <v>115</v>
      </c>
      <c r="J44" s="8">
        <v>273</v>
      </c>
      <c r="K44" s="8">
        <v>394</v>
      </c>
      <c r="L44" s="8"/>
      <c r="M44" s="8">
        <v>118</v>
      </c>
      <c r="N44" s="8">
        <v>276</v>
      </c>
    </row>
    <row r="45" spans="1:14" ht="15.75">
      <c r="A45" s="10" t="s">
        <v>185</v>
      </c>
      <c r="B45" s="8" t="s">
        <v>28</v>
      </c>
      <c r="C45" s="10">
        <v>86</v>
      </c>
      <c r="D45" s="8"/>
      <c r="E45" s="8">
        <v>37</v>
      </c>
      <c r="F45" s="8">
        <v>49</v>
      </c>
      <c r="G45" s="8">
        <v>85</v>
      </c>
      <c r="H45" s="8"/>
      <c r="I45" s="8">
        <v>38</v>
      </c>
      <c r="J45" s="8">
        <v>50</v>
      </c>
      <c r="K45" s="8">
        <v>85</v>
      </c>
      <c r="L45" s="8"/>
      <c r="M45" s="8">
        <v>38</v>
      </c>
      <c r="N45" s="8">
        <v>50</v>
      </c>
    </row>
    <row r="46" spans="1:14" ht="15.75">
      <c r="A46" s="10" t="s">
        <v>186</v>
      </c>
      <c r="B46" s="8" t="s">
        <v>28</v>
      </c>
      <c r="C46" s="10">
        <v>20</v>
      </c>
      <c r="D46" s="8"/>
      <c r="E46" s="8">
        <v>9</v>
      </c>
      <c r="F46" s="8">
        <v>11</v>
      </c>
      <c r="G46" s="8">
        <v>30</v>
      </c>
      <c r="H46" s="8"/>
      <c r="I46" s="8">
        <v>14</v>
      </c>
      <c r="J46" s="8">
        <v>16</v>
      </c>
      <c r="K46" s="8">
        <v>30</v>
      </c>
      <c r="L46" s="8"/>
      <c r="M46" s="8">
        <v>14</v>
      </c>
      <c r="N46" s="8">
        <v>16</v>
      </c>
    </row>
    <row r="47" spans="1:14" ht="15.75">
      <c r="A47" s="10" t="s">
        <v>202</v>
      </c>
      <c r="B47" s="8" t="s">
        <v>187</v>
      </c>
      <c r="C47" s="10">
        <v>508</v>
      </c>
      <c r="D47" s="8"/>
      <c r="E47" s="8">
        <v>140</v>
      </c>
      <c r="F47" s="8">
        <v>368</v>
      </c>
      <c r="G47" s="8">
        <v>634</v>
      </c>
      <c r="H47" s="8"/>
      <c r="I47" s="8">
        <v>140</v>
      </c>
      <c r="J47" s="8">
        <v>494</v>
      </c>
      <c r="K47" s="8">
        <v>750</v>
      </c>
      <c r="L47" s="8"/>
      <c r="M47" s="8">
        <v>151</v>
      </c>
      <c r="N47" s="8">
        <v>599</v>
      </c>
    </row>
    <row r="48" spans="1:10" ht="25.5" customHeight="1">
      <c r="A48" s="357"/>
      <c r="B48" s="357"/>
      <c r="C48" s="357"/>
      <c r="D48" s="357"/>
      <c r="E48" s="357"/>
      <c r="F48" s="357"/>
      <c r="G48" s="357"/>
      <c r="H48" s="357"/>
      <c r="I48" s="357"/>
      <c r="J48" s="357"/>
    </row>
    <row r="49" spans="1:10" ht="16.5" customHeight="1">
      <c r="A49" s="350" t="s">
        <v>247</v>
      </c>
      <c r="B49" s="350"/>
      <c r="C49" s="350"/>
      <c r="D49" s="350"/>
      <c r="E49" s="350"/>
      <c r="F49" s="350"/>
      <c r="G49" s="350"/>
      <c r="H49" s="350"/>
      <c r="I49" s="350"/>
      <c r="J49" s="350"/>
    </row>
    <row r="51" ht="15.75">
      <c r="B51" s="7"/>
    </row>
    <row r="52" ht="15.75">
      <c r="B52" s="7"/>
    </row>
    <row r="53" ht="15.75">
      <c r="B53" s="7"/>
    </row>
    <row r="55" spans="9:10" ht="15.75">
      <c r="I55" s="351"/>
      <c r="J55" s="351"/>
    </row>
    <row r="56" ht="15.75">
      <c r="A56" s="6" t="s">
        <v>252</v>
      </c>
    </row>
    <row r="57" ht="15.75">
      <c r="A57" s="6" t="s">
        <v>253</v>
      </c>
    </row>
    <row r="58" ht="15.75">
      <c r="A58" s="6" t="s">
        <v>250</v>
      </c>
    </row>
    <row r="61" ht="15.75">
      <c r="A61" s="17"/>
    </row>
  </sheetData>
  <sheetProtection/>
  <mergeCells count="20">
    <mergeCell ref="A48:J48"/>
    <mergeCell ref="H5:J5"/>
    <mergeCell ref="L5:N5"/>
    <mergeCell ref="C4:C6"/>
    <mergeCell ref="C3:F3"/>
    <mergeCell ref="D4:F4"/>
    <mergeCell ref="D5:F5"/>
    <mergeCell ref="K3:N3"/>
    <mergeCell ref="K4:K6"/>
    <mergeCell ref="L4:N4"/>
    <mergeCell ref="A49:J49"/>
    <mergeCell ref="L1:N1"/>
    <mergeCell ref="G3:J3"/>
    <mergeCell ref="H4:J4"/>
    <mergeCell ref="G4:G6"/>
    <mergeCell ref="I55:J55"/>
    <mergeCell ref="A2:J2"/>
    <mergeCell ref="A27:J27"/>
    <mergeCell ref="A3:A6"/>
    <mergeCell ref="B3:B6"/>
  </mergeCells>
  <printOptions/>
  <pageMargins left="0.1968503937007874" right="0.1968503937007874" top="0" bottom="0" header="0.5118110236220472" footer="0.5118110236220472"/>
  <pageSetup fitToHeight="2" fitToWidth="1" horizontalDpi="600" verticalDpi="600" orientation="landscape" paperSize="9" scale="72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6.75390625" style="0" customWidth="1"/>
    <col min="2" max="2" width="28.625" style="0" customWidth="1"/>
    <col min="3" max="4" width="9.625" style="0" customWidth="1"/>
    <col min="5" max="5" width="13.75390625" style="0" customWidth="1"/>
    <col min="6" max="7" width="10.125" style="0" customWidth="1"/>
    <col min="8" max="9" width="10.25390625" style="0" customWidth="1"/>
    <col min="10" max="10" width="11.625" style="0" customWidth="1"/>
  </cols>
  <sheetData>
    <row r="1" spans="1:10" ht="15">
      <c r="A1" s="52"/>
      <c r="B1" s="52"/>
      <c r="C1" s="52"/>
      <c r="D1" s="52"/>
      <c r="E1" s="52"/>
      <c r="F1" s="52"/>
      <c r="G1" s="52"/>
      <c r="H1" s="52"/>
      <c r="I1" s="52"/>
      <c r="J1" s="52" t="s">
        <v>34</v>
      </c>
    </row>
    <row r="2" spans="1:10" ht="15">
      <c r="A2" s="254" t="s">
        <v>39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42" customHeight="1">
      <c r="A3" s="361" t="s">
        <v>257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7.25" customHeight="1">
      <c r="A4" s="51"/>
      <c r="B4" s="54"/>
      <c r="C4" s="54"/>
      <c r="D4" s="362"/>
      <c r="E4" s="362"/>
      <c r="F4" s="362"/>
      <c r="G4" s="54"/>
      <c r="H4" s="54"/>
      <c r="I4" s="54"/>
      <c r="J4" s="54"/>
    </row>
    <row r="5" spans="1:10" ht="1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42.75">
      <c r="A6" s="57"/>
      <c r="B6" s="57" t="s">
        <v>29</v>
      </c>
      <c r="C6" s="57" t="s">
        <v>82</v>
      </c>
      <c r="D6" s="57" t="s">
        <v>141</v>
      </c>
      <c r="E6" s="57" t="s">
        <v>142</v>
      </c>
      <c r="F6" s="57" t="s">
        <v>143</v>
      </c>
      <c r="G6" s="57" t="s">
        <v>189</v>
      </c>
      <c r="H6" s="57" t="s">
        <v>144</v>
      </c>
      <c r="I6" s="57" t="s">
        <v>188</v>
      </c>
      <c r="J6" s="141"/>
    </row>
    <row r="7" spans="1:10" ht="14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141"/>
    </row>
    <row r="8" spans="1:10" s="22" customFormat="1" ht="14.25">
      <c r="A8" s="58" t="s">
        <v>46</v>
      </c>
      <c r="B8" s="59" t="s">
        <v>40</v>
      </c>
      <c r="C8" s="59">
        <v>7239</v>
      </c>
      <c r="D8" s="59">
        <v>7934</v>
      </c>
      <c r="E8" s="59">
        <v>8767</v>
      </c>
      <c r="F8" s="59">
        <v>10641</v>
      </c>
      <c r="G8" s="59">
        <v>21.4</v>
      </c>
      <c r="H8" s="59">
        <v>11514</v>
      </c>
      <c r="I8" s="59">
        <v>12424</v>
      </c>
      <c r="J8" s="142"/>
    </row>
    <row r="9" spans="1:10" s="5" customFormat="1" ht="15">
      <c r="A9" s="60" t="s">
        <v>43</v>
      </c>
      <c r="B9" s="61" t="s">
        <v>30</v>
      </c>
      <c r="C9" s="61"/>
      <c r="D9" s="61"/>
      <c r="E9" s="62"/>
      <c r="F9" s="62"/>
      <c r="G9" s="63"/>
      <c r="H9" s="62"/>
      <c r="I9" s="62"/>
      <c r="J9" s="143"/>
    </row>
    <row r="10" spans="1:10" s="5" customFormat="1" ht="15">
      <c r="A10" s="60" t="s">
        <v>44</v>
      </c>
      <c r="B10" s="61" t="s">
        <v>31</v>
      </c>
      <c r="C10" s="61"/>
      <c r="D10" s="61"/>
      <c r="E10" s="62"/>
      <c r="F10" s="62"/>
      <c r="G10" s="62"/>
      <c r="H10" s="62"/>
      <c r="I10" s="62"/>
      <c r="J10" s="144"/>
    </row>
    <row r="11" spans="1:10" s="5" customFormat="1" ht="15">
      <c r="A11" s="60" t="s">
        <v>45</v>
      </c>
      <c r="B11" s="61" t="s">
        <v>41</v>
      </c>
      <c r="C11" s="61"/>
      <c r="D11" s="61"/>
      <c r="E11" s="62"/>
      <c r="F11" s="62"/>
      <c r="G11" s="62"/>
      <c r="H11" s="62"/>
      <c r="I11" s="62"/>
      <c r="J11" s="144"/>
    </row>
    <row r="12" spans="1:10" ht="13.5" customHeight="1">
      <c r="A12" s="55"/>
      <c r="B12" s="64"/>
      <c r="C12" s="64"/>
      <c r="D12" s="64"/>
      <c r="E12" s="55"/>
      <c r="F12" s="55"/>
      <c r="G12" s="55"/>
      <c r="H12" s="55"/>
      <c r="I12" s="55"/>
      <c r="J12" s="55"/>
    </row>
    <row r="13" ht="13.5" customHeight="1">
      <c r="I13" s="1"/>
    </row>
    <row r="14" spans="1:10" ht="13.5" customHeight="1">
      <c r="A14" s="360"/>
      <c r="B14" s="360"/>
      <c r="C14" s="23"/>
      <c r="D14" s="23"/>
      <c r="E14" s="1"/>
      <c r="F14" s="1"/>
      <c r="G14" s="1"/>
      <c r="H14" s="359"/>
      <c r="I14" s="359"/>
      <c r="J14" s="359"/>
    </row>
    <row r="15" spans="1:10" ht="13.5" customHeight="1">
      <c r="A15" s="360" t="s">
        <v>247</v>
      </c>
      <c r="B15" s="360"/>
      <c r="C15" s="360"/>
      <c r="D15" s="360"/>
      <c r="E15" s="360"/>
      <c r="F15" s="360"/>
      <c r="G15" s="360"/>
      <c r="H15" s="360"/>
      <c r="I15" s="1"/>
      <c r="J15" s="1"/>
    </row>
    <row r="16" spans="1:10" ht="13.5" customHeight="1">
      <c r="A16" s="1"/>
      <c r="B16" s="2"/>
      <c r="C16" s="2"/>
      <c r="D16" s="2"/>
      <c r="E16" s="1"/>
      <c r="F16" s="1"/>
      <c r="G16" s="1"/>
      <c r="H16" s="1"/>
      <c r="I16" s="1"/>
      <c r="J16" s="1"/>
    </row>
    <row r="17" spans="1:10" ht="13.5" customHeight="1">
      <c r="A17" s="6"/>
      <c r="B17" s="3"/>
      <c r="C17" s="3"/>
      <c r="D17" s="3"/>
      <c r="E17" s="3"/>
      <c r="F17" s="3"/>
      <c r="G17" s="3"/>
      <c r="H17" s="3"/>
      <c r="I17" s="3"/>
      <c r="J17" s="3"/>
    </row>
    <row r="18" ht="13.5" customHeight="1">
      <c r="A18" s="4"/>
    </row>
    <row r="19" spans="1:10" ht="13.5" customHeight="1">
      <c r="A19" s="358"/>
      <c r="B19" s="358"/>
      <c r="C19" s="358"/>
      <c r="D19" s="358"/>
      <c r="E19" s="358"/>
      <c r="F19" s="358"/>
      <c r="G19" s="358"/>
      <c r="H19" s="358"/>
      <c r="I19" s="358"/>
      <c r="J19" s="358"/>
    </row>
    <row r="20" spans="1:10" ht="13.5" customHeight="1">
      <c r="A20" s="1"/>
      <c r="B20" s="2"/>
      <c r="C20" s="2"/>
      <c r="D20" s="2"/>
      <c r="E20" s="1"/>
      <c r="F20" s="1"/>
      <c r="G20" s="1"/>
      <c r="H20" s="1"/>
      <c r="I20" s="1"/>
      <c r="J20" s="1"/>
    </row>
    <row r="21" spans="1:10" ht="13.5" customHeight="1">
      <c r="A21" s="1"/>
      <c r="B21" s="2"/>
      <c r="C21" s="2"/>
      <c r="D21" s="2"/>
      <c r="E21" s="1"/>
      <c r="F21" s="1"/>
      <c r="G21" s="1"/>
      <c r="H21" s="1"/>
      <c r="I21" s="1"/>
      <c r="J21" s="1"/>
    </row>
    <row r="22" spans="1:2" ht="12.75">
      <c r="A22" s="25" t="s">
        <v>251</v>
      </c>
      <c r="B22" s="25"/>
    </row>
    <row r="23" spans="1:2" ht="12.75">
      <c r="A23" s="25" t="s">
        <v>250</v>
      </c>
      <c r="B23" s="25"/>
    </row>
    <row r="24" spans="1:2" ht="12.75">
      <c r="A24" s="358"/>
      <c r="B24" s="358"/>
    </row>
  </sheetData>
  <sheetProtection/>
  <mergeCells count="8">
    <mergeCell ref="A2:J2"/>
    <mergeCell ref="A24:B24"/>
    <mergeCell ref="A19:J19"/>
    <mergeCell ref="H14:J14"/>
    <mergeCell ref="A14:B14"/>
    <mergeCell ref="A3:J3"/>
    <mergeCell ref="D4:F4"/>
    <mergeCell ref="A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75" zoomScaleSheetLayoutView="75" zoomScalePageLayoutView="0" workbookViewId="0" topLeftCell="A1">
      <selection activeCell="A25" sqref="A25"/>
    </sheetView>
  </sheetViews>
  <sheetFormatPr defaultColWidth="9.00390625" defaultRowHeight="12.75"/>
  <cols>
    <col min="1" max="1" width="34.00390625" style="0" customWidth="1"/>
    <col min="2" max="2" width="12.375" style="0" customWidth="1"/>
    <col min="3" max="3" width="12.625" style="0" customWidth="1"/>
    <col min="4" max="5" width="10.75390625" style="0" customWidth="1"/>
    <col min="6" max="6" width="11.25390625" style="0" customWidth="1"/>
    <col min="7" max="7" width="10.00390625" style="0" customWidth="1"/>
  </cols>
  <sheetData>
    <row r="1" spans="1:7" ht="15">
      <c r="A1" s="52"/>
      <c r="B1" s="52"/>
      <c r="C1" s="52"/>
      <c r="D1" s="52"/>
      <c r="E1" s="52"/>
      <c r="F1" s="52" t="s">
        <v>191</v>
      </c>
      <c r="G1" s="52"/>
    </row>
    <row r="2" spans="1:7" ht="15">
      <c r="A2" s="361" t="s">
        <v>120</v>
      </c>
      <c r="B2" s="361"/>
      <c r="C2" s="361"/>
      <c r="D2" s="361"/>
      <c r="E2" s="361"/>
      <c r="F2" s="361"/>
      <c r="G2" s="361"/>
    </row>
    <row r="3" spans="1:7" ht="15">
      <c r="A3" s="52"/>
      <c r="B3" s="52"/>
      <c r="C3" s="52"/>
      <c r="D3" s="52"/>
      <c r="E3" s="52"/>
      <c r="F3" s="52"/>
      <c r="G3" s="52"/>
    </row>
    <row r="4" spans="1:7" ht="30">
      <c r="A4" s="65" t="s">
        <v>42</v>
      </c>
      <c r="B4" s="65" t="s">
        <v>117</v>
      </c>
      <c r="C4" s="65" t="s">
        <v>152</v>
      </c>
      <c r="D4" s="83" t="s">
        <v>153</v>
      </c>
      <c r="E4" s="83" t="s">
        <v>118</v>
      </c>
      <c r="F4" s="83" t="s">
        <v>119</v>
      </c>
      <c r="G4" s="83" t="s">
        <v>154</v>
      </c>
    </row>
    <row r="5" spans="1:7" ht="15">
      <c r="A5" s="67" t="s">
        <v>92</v>
      </c>
      <c r="B5" s="67"/>
      <c r="C5" s="67"/>
      <c r="D5" s="67"/>
      <c r="E5" s="67"/>
      <c r="F5" s="67"/>
      <c r="G5" s="67"/>
    </row>
    <row r="6" spans="1:7" ht="15">
      <c r="A6" s="67" t="s">
        <v>93</v>
      </c>
      <c r="B6" s="67"/>
      <c r="C6" s="67"/>
      <c r="D6" s="67"/>
      <c r="E6" s="67"/>
      <c r="F6" s="67"/>
      <c r="G6" s="67"/>
    </row>
    <row r="7" spans="1:7" ht="15">
      <c r="A7" s="67" t="s">
        <v>94</v>
      </c>
      <c r="B7" s="67"/>
      <c r="C7" s="67"/>
      <c r="D7" s="67"/>
      <c r="E7" s="67"/>
      <c r="F7" s="67"/>
      <c r="G7" s="67"/>
    </row>
    <row r="8" spans="1:7" ht="15">
      <c r="A8" s="85" t="s">
        <v>95</v>
      </c>
      <c r="B8" s="67"/>
      <c r="C8" s="67"/>
      <c r="D8" s="67"/>
      <c r="E8" s="67"/>
      <c r="F8" s="67"/>
      <c r="G8" s="67"/>
    </row>
    <row r="9" spans="1:7" ht="15">
      <c r="A9" s="85" t="s">
        <v>96</v>
      </c>
      <c r="B9" s="67"/>
      <c r="C9" s="67"/>
      <c r="D9" s="67"/>
      <c r="E9" s="67"/>
      <c r="F9" s="67"/>
      <c r="G9" s="67"/>
    </row>
    <row r="10" spans="1:7" ht="15">
      <c r="A10" s="67" t="s">
        <v>68</v>
      </c>
      <c r="B10" s="67"/>
      <c r="C10" s="67"/>
      <c r="D10" s="67"/>
      <c r="E10" s="67"/>
      <c r="F10" s="67"/>
      <c r="G10" s="67"/>
    </row>
    <row r="11" spans="1:7" ht="30">
      <c r="A11" s="86" t="s">
        <v>110</v>
      </c>
      <c r="B11" s="67"/>
      <c r="C11" s="67"/>
      <c r="D11" s="67"/>
      <c r="E11" s="67"/>
      <c r="F11" s="67"/>
      <c r="G11" s="67"/>
    </row>
    <row r="12" spans="1:7" ht="15">
      <c r="A12" s="84" t="s">
        <v>86</v>
      </c>
      <c r="B12" s="67"/>
      <c r="C12" s="67"/>
      <c r="D12" s="67"/>
      <c r="E12" s="67"/>
      <c r="F12" s="67"/>
      <c r="G12" s="67"/>
    </row>
    <row r="13" spans="1:7" ht="15">
      <c r="A13" s="84" t="s">
        <v>97</v>
      </c>
      <c r="B13" s="67"/>
      <c r="C13" s="67"/>
      <c r="D13" s="67"/>
      <c r="E13" s="67"/>
      <c r="F13" s="67"/>
      <c r="G13" s="67"/>
    </row>
    <row r="14" spans="1:7" ht="15">
      <c r="A14" s="84" t="s">
        <v>98</v>
      </c>
      <c r="B14" s="67"/>
      <c r="C14" s="67"/>
      <c r="D14" s="67"/>
      <c r="E14" s="67"/>
      <c r="F14" s="67"/>
      <c r="G14" s="67"/>
    </row>
    <row r="15" spans="1:7" ht="15">
      <c r="A15" s="84" t="s">
        <v>99</v>
      </c>
      <c r="B15" s="67"/>
      <c r="C15" s="67"/>
      <c r="D15" s="67"/>
      <c r="E15" s="67"/>
      <c r="F15" s="67"/>
      <c r="G15" s="67"/>
    </row>
    <row r="16" spans="1:7" ht="15">
      <c r="A16" s="84" t="s">
        <v>100</v>
      </c>
      <c r="B16" s="67"/>
      <c r="C16" s="67"/>
      <c r="D16" s="67"/>
      <c r="E16" s="67"/>
      <c r="F16" s="67"/>
      <c r="G16" s="67"/>
    </row>
    <row r="17" spans="1:7" ht="15">
      <c r="A17" s="84" t="s">
        <v>91</v>
      </c>
      <c r="B17" s="67"/>
      <c r="C17" s="67"/>
      <c r="D17" s="67"/>
      <c r="E17" s="67"/>
      <c r="F17" s="67"/>
      <c r="G17" s="67"/>
    </row>
    <row r="18" spans="1:7" ht="15">
      <c r="A18" s="84" t="s">
        <v>101</v>
      </c>
      <c r="B18" s="67"/>
      <c r="C18" s="67"/>
      <c r="D18" s="67"/>
      <c r="E18" s="67"/>
      <c r="F18" s="67"/>
      <c r="G18" s="67"/>
    </row>
    <row r="19" spans="1:7" ht="15">
      <c r="A19" s="84" t="s">
        <v>102</v>
      </c>
      <c r="B19" s="67"/>
      <c r="C19" s="67"/>
      <c r="D19" s="67"/>
      <c r="E19" s="67"/>
      <c r="F19" s="67"/>
      <c r="G19" s="67"/>
    </row>
    <row r="20" spans="1:7" ht="15">
      <c r="A20" s="84" t="s">
        <v>103</v>
      </c>
      <c r="B20" s="67"/>
      <c r="C20" s="67"/>
      <c r="D20" s="67"/>
      <c r="E20" s="67"/>
      <c r="F20" s="67"/>
      <c r="G20" s="67"/>
    </row>
    <row r="21" spans="1:7" ht="15">
      <c r="A21" s="84" t="s">
        <v>104</v>
      </c>
      <c r="B21" s="67"/>
      <c r="C21" s="67"/>
      <c r="D21" s="67"/>
      <c r="E21" s="67"/>
      <c r="F21" s="67"/>
      <c r="G21" s="67"/>
    </row>
    <row r="22" spans="1:7" ht="15">
      <c r="A22" s="84" t="s">
        <v>105</v>
      </c>
      <c r="B22" s="67"/>
      <c r="C22" s="67"/>
      <c r="D22" s="67"/>
      <c r="E22" s="67"/>
      <c r="F22" s="67"/>
      <c r="G22" s="67"/>
    </row>
    <row r="23" spans="1:7" ht="15">
      <c r="A23" s="84" t="s">
        <v>86</v>
      </c>
      <c r="B23" s="67"/>
      <c r="C23" s="67"/>
      <c r="D23" s="67"/>
      <c r="E23" s="67"/>
      <c r="F23" s="67"/>
      <c r="G23" s="67"/>
    </row>
    <row r="24" spans="1:7" ht="15">
      <c r="A24" s="67"/>
      <c r="B24" s="67"/>
      <c r="C24" s="67"/>
      <c r="D24" s="67"/>
      <c r="E24" s="67"/>
      <c r="F24" s="67"/>
      <c r="G24" s="67"/>
    </row>
    <row r="25" spans="1:7" ht="15">
      <c r="A25" s="67"/>
      <c r="B25" s="67"/>
      <c r="C25" s="67"/>
      <c r="D25" s="67"/>
      <c r="E25" s="67"/>
      <c r="F25" s="67"/>
      <c r="G25" s="67"/>
    </row>
    <row r="26" spans="1:7" ht="15">
      <c r="A26" s="84" t="s">
        <v>106</v>
      </c>
      <c r="B26" s="67"/>
      <c r="C26" s="67"/>
      <c r="D26" s="67"/>
      <c r="E26" s="67"/>
      <c r="F26" s="67"/>
      <c r="G26" s="67"/>
    </row>
    <row r="27" spans="1:7" ht="15">
      <c r="A27" s="84" t="s">
        <v>107</v>
      </c>
      <c r="B27" s="67"/>
      <c r="C27" s="67"/>
      <c r="D27" s="67"/>
      <c r="E27" s="67"/>
      <c r="F27" s="67"/>
      <c r="G27" s="67"/>
    </row>
    <row r="28" spans="1:7" ht="15">
      <c r="A28" s="84" t="s">
        <v>108</v>
      </c>
      <c r="B28" s="67"/>
      <c r="C28" s="67"/>
      <c r="D28" s="67"/>
      <c r="E28" s="67"/>
      <c r="F28" s="67"/>
      <c r="G28" s="67"/>
    </row>
    <row r="29" spans="1:7" ht="15">
      <c r="A29" s="84" t="s">
        <v>109</v>
      </c>
      <c r="B29" s="67"/>
      <c r="C29" s="67"/>
      <c r="D29" s="67"/>
      <c r="E29" s="67"/>
      <c r="F29" s="67"/>
      <c r="G29" s="67"/>
    </row>
    <row r="30" spans="1:7" ht="15">
      <c r="A30" s="84" t="s">
        <v>111</v>
      </c>
      <c r="B30" s="67"/>
      <c r="C30" s="67"/>
      <c r="D30" s="67"/>
      <c r="E30" s="67"/>
      <c r="F30" s="67"/>
      <c r="G30" s="67"/>
    </row>
    <row r="31" spans="1:7" ht="15">
      <c r="A31" s="87" t="s">
        <v>112</v>
      </c>
      <c r="B31" s="67"/>
      <c r="C31" s="67"/>
      <c r="D31" s="67"/>
      <c r="E31" s="67"/>
      <c r="F31" s="67"/>
      <c r="G31" s="67"/>
    </row>
    <row r="32" spans="1:7" ht="30">
      <c r="A32" s="87" t="s">
        <v>113</v>
      </c>
      <c r="B32" s="67"/>
      <c r="C32" s="67"/>
      <c r="D32" s="67"/>
      <c r="E32" s="67"/>
      <c r="F32" s="67"/>
      <c r="G32" s="67"/>
    </row>
    <row r="34" spans="1:7" ht="15.75">
      <c r="A34" s="6"/>
      <c r="B34" s="6"/>
      <c r="C34" s="6"/>
      <c r="D34" s="6"/>
      <c r="E34" s="6"/>
      <c r="F34" s="6"/>
      <c r="G34" s="6"/>
    </row>
    <row r="35" spans="1:7" ht="15.75">
      <c r="A35" s="6" t="s">
        <v>175</v>
      </c>
      <c r="B35" s="6"/>
      <c r="C35" s="6"/>
      <c r="D35" s="6"/>
      <c r="E35" s="6"/>
      <c r="F35" s="6"/>
      <c r="G35" s="6"/>
    </row>
    <row r="36" spans="1:7" ht="15.75">
      <c r="A36" s="6"/>
      <c r="B36" s="6"/>
      <c r="C36" s="6"/>
      <c r="D36" s="6"/>
      <c r="E36" s="6"/>
      <c r="F36" s="6"/>
      <c r="G36" s="6"/>
    </row>
    <row r="37" spans="1:7" ht="15.75">
      <c r="A37" s="6"/>
      <c r="B37" s="6"/>
      <c r="C37" s="6"/>
      <c r="D37" s="6"/>
      <c r="E37" s="6"/>
      <c r="F37" s="6"/>
      <c r="G37" s="6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6"/>
      <c r="B39" s="6"/>
      <c r="C39" s="6"/>
      <c r="D39" s="6"/>
      <c r="E39" s="6"/>
      <c r="F39" s="6"/>
      <c r="G39" s="6"/>
    </row>
    <row r="40" spans="1:7" ht="15.75">
      <c r="A40" s="6"/>
      <c r="B40" s="6"/>
      <c r="C40" s="6"/>
      <c r="D40" s="6"/>
      <c r="E40" s="6"/>
      <c r="F40" s="6"/>
      <c r="G40" s="6"/>
    </row>
    <row r="41" spans="1:7" ht="15.75">
      <c r="A41" s="6"/>
      <c r="B41" s="6"/>
      <c r="C41" s="6"/>
      <c r="D41" s="6"/>
      <c r="E41" s="6"/>
      <c r="F41" s="6"/>
      <c r="G41" s="6"/>
    </row>
    <row r="42" spans="1:7" ht="15.75">
      <c r="A42" s="6"/>
      <c r="B42" s="6"/>
      <c r="C42" s="6"/>
      <c r="D42" s="6"/>
      <c r="E42" s="6"/>
      <c r="F42" s="6"/>
      <c r="G42" s="6"/>
    </row>
    <row r="43" spans="1:7" ht="15.75">
      <c r="A43" s="6" t="s">
        <v>176</v>
      </c>
      <c r="B43" s="6"/>
      <c r="C43" s="6"/>
      <c r="D43" s="6"/>
      <c r="E43" s="6"/>
      <c r="F43" s="6"/>
      <c r="G43" s="6"/>
    </row>
    <row r="44" spans="1:7" ht="15.75">
      <c r="A44" s="6" t="s">
        <v>137</v>
      </c>
      <c r="B44" s="6"/>
      <c r="C44" s="6"/>
      <c r="D44" s="6"/>
      <c r="E44" s="6"/>
      <c r="F44" s="6"/>
      <c r="G44" s="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79" zoomScaleSheetLayoutView="79" zoomScalePageLayoutView="0" workbookViewId="0" topLeftCell="A1">
      <selection activeCell="E17" sqref="E17"/>
    </sheetView>
  </sheetViews>
  <sheetFormatPr defaultColWidth="9.00390625" defaultRowHeight="12.75"/>
  <cols>
    <col min="1" max="1" width="25.125" style="0" customWidth="1"/>
    <col min="2" max="2" width="7.00390625" style="0" customWidth="1"/>
    <col min="3" max="4" width="11.00390625" style="0" customWidth="1"/>
    <col min="5" max="5" width="9.875" style="0" customWidth="1"/>
    <col min="6" max="6" width="8.875" style="0" customWidth="1"/>
    <col min="7" max="7" width="8.625" style="0" customWidth="1"/>
    <col min="8" max="8" width="10.00390625" style="0" customWidth="1"/>
  </cols>
  <sheetData>
    <row r="1" spans="1:8" ht="15">
      <c r="A1" s="52"/>
      <c r="B1" s="52"/>
      <c r="C1" s="52"/>
      <c r="D1" s="52"/>
      <c r="E1" s="52"/>
      <c r="F1" s="52"/>
      <c r="G1" s="52" t="s">
        <v>190</v>
      </c>
      <c r="H1" s="52"/>
    </row>
    <row r="2" spans="1:8" ht="15">
      <c r="A2" s="52"/>
      <c r="B2" s="52"/>
      <c r="C2" s="52"/>
      <c r="D2" s="52"/>
      <c r="E2" s="52"/>
      <c r="F2" s="52"/>
      <c r="G2" s="52"/>
      <c r="H2" s="52"/>
    </row>
    <row r="3" spans="1:8" ht="15">
      <c r="A3" s="52"/>
      <c r="B3" s="52"/>
      <c r="C3" s="52"/>
      <c r="D3" s="52"/>
      <c r="E3" s="52"/>
      <c r="F3" s="52"/>
      <c r="G3" s="52"/>
      <c r="H3" s="52"/>
    </row>
    <row r="4" spans="1:8" ht="15">
      <c r="A4" s="361" t="s">
        <v>155</v>
      </c>
      <c r="B4" s="361"/>
      <c r="C4" s="361"/>
      <c r="D4" s="361"/>
      <c r="E4" s="361"/>
      <c r="F4" s="361"/>
      <c r="G4" s="361"/>
      <c r="H4" s="361"/>
    </row>
    <row r="5" spans="1:8" ht="15">
      <c r="A5" s="52" t="s">
        <v>168</v>
      </c>
      <c r="B5" s="52"/>
      <c r="C5" s="168" t="s">
        <v>256</v>
      </c>
      <c r="D5" s="168"/>
      <c r="E5" s="168"/>
      <c r="F5" s="168"/>
      <c r="G5" s="52"/>
      <c r="H5" s="52"/>
    </row>
    <row r="6" spans="1:8" ht="15">
      <c r="A6" s="52"/>
      <c r="B6" s="52"/>
      <c r="C6" s="52"/>
      <c r="D6" s="52"/>
      <c r="E6" s="52"/>
      <c r="F6" s="52"/>
      <c r="G6" s="52"/>
      <c r="H6" s="52"/>
    </row>
    <row r="7" spans="1:8" ht="15">
      <c r="A7" s="369" t="s">
        <v>194</v>
      </c>
      <c r="B7" s="371" t="s">
        <v>4</v>
      </c>
      <c r="C7" s="364" t="s">
        <v>192</v>
      </c>
      <c r="D7" s="365"/>
      <c r="E7" s="365"/>
      <c r="F7" s="365"/>
      <c r="G7" s="365"/>
      <c r="H7" s="366"/>
    </row>
    <row r="8" spans="1:8" ht="15">
      <c r="A8" s="370"/>
      <c r="B8" s="372"/>
      <c r="C8" s="65" t="s">
        <v>164</v>
      </c>
      <c r="D8" s="65" t="s">
        <v>165</v>
      </c>
      <c r="E8" s="83" t="s">
        <v>166</v>
      </c>
      <c r="F8" s="83" t="s">
        <v>166</v>
      </c>
      <c r="G8" s="83" t="s">
        <v>166</v>
      </c>
      <c r="H8" s="83" t="s">
        <v>167</v>
      </c>
    </row>
    <row r="9" spans="1:8" ht="15">
      <c r="A9" s="364" t="s">
        <v>228</v>
      </c>
      <c r="B9" s="365"/>
      <c r="C9" s="365"/>
      <c r="D9" s="365"/>
      <c r="E9" s="365"/>
      <c r="F9" s="365"/>
      <c r="G9" s="365"/>
      <c r="H9" s="366"/>
    </row>
    <row r="10" spans="1:8" ht="15">
      <c r="A10" s="364" t="s">
        <v>52</v>
      </c>
      <c r="B10" s="365"/>
      <c r="C10" s="367"/>
      <c r="D10" s="367"/>
      <c r="E10" s="367"/>
      <c r="F10" s="367"/>
      <c r="G10" s="367"/>
      <c r="H10" s="368"/>
    </row>
    <row r="11" spans="1:8" ht="45">
      <c r="A11" s="86" t="s">
        <v>195</v>
      </c>
      <c r="B11" s="67"/>
      <c r="C11" s="160" t="s">
        <v>229</v>
      </c>
      <c r="D11" s="67"/>
      <c r="E11" s="67"/>
      <c r="F11" s="67"/>
      <c r="G11" s="67"/>
      <c r="H11" s="67"/>
    </row>
    <row r="12" spans="1:8" ht="15">
      <c r="A12" s="67" t="s">
        <v>156</v>
      </c>
      <c r="B12" s="67"/>
      <c r="C12" s="85">
        <v>2005.2006</v>
      </c>
      <c r="D12" s="67"/>
      <c r="E12" s="67"/>
      <c r="F12" s="67"/>
      <c r="G12" s="67"/>
      <c r="H12" s="67"/>
    </row>
    <row r="13" spans="1:8" ht="15">
      <c r="A13" s="84" t="s">
        <v>157</v>
      </c>
      <c r="B13" s="84"/>
      <c r="C13" s="85"/>
      <c r="D13" s="67"/>
      <c r="E13" s="67"/>
      <c r="F13" s="67"/>
      <c r="G13" s="67"/>
      <c r="H13" s="67"/>
    </row>
    <row r="14" spans="1:8" ht="15">
      <c r="A14" s="84" t="s">
        <v>158</v>
      </c>
      <c r="B14" s="84" t="s">
        <v>3</v>
      </c>
      <c r="C14" s="85">
        <v>50</v>
      </c>
      <c r="D14" s="67"/>
      <c r="E14" s="67"/>
      <c r="F14" s="67"/>
      <c r="G14" s="67"/>
      <c r="H14" s="67"/>
    </row>
    <row r="15" spans="1:8" ht="15">
      <c r="A15" s="84" t="s">
        <v>159</v>
      </c>
      <c r="B15" s="84" t="s">
        <v>3</v>
      </c>
      <c r="C15" s="85">
        <v>30</v>
      </c>
      <c r="D15" s="67"/>
      <c r="E15" s="67"/>
      <c r="F15" s="67"/>
      <c r="G15" s="67"/>
      <c r="H15" s="67"/>
    </row>
    <row r="16" spans="1:8" ht="15">
      <c r="A16" s="86" t="s">
        <v>160</v>
      </c>
      <c r="B16" s="86"/>
      <c r="C16" s="85" t="s">
        <v>230</v>
      </c>
      <c r="D16" s="67"/>
      <c r="E16" s="67"/>
      <c r="F16" s="67"/>
      <c r="G16" s="67"/>
      <c r="H16" s="67"/>
    </row>
    <row r="17" spans="1:8" ht="45">
      <c r="A17" s="86" t="s">
        <v>199</v>
      </c>
      <c r="B17" s="86" t="s">
        <v>198</v>
      </c>
      <c r="C17" s="85">
        <v>22</v>
      </c>
      <c r="D17" s="67"/>
      <c r="E17" s="67"/>
      <c r="F17" s="67"/>
      <c r="G17" s="67"/>
      <c r="H17" s="67"/>
    </row>
    <row r="18" spans="1:8" ht="15">
      <c r="A18" s="86" t="s">
        <v>193</v>
      </c>
      <c r="B18" s="86" t="s">
        <v>198</v>
      </c>
      <c r="C18" s="85">
        <v>22</v>
      </c>
      <c r="D18" s="67"/>
      <c r="E18" s="67"/>
      <c r="F18" s="67"/>
      <c r="G18" s="67"/>
      <c r="H18" s="67"/>
    </row>
    <row r="19" spans="1:8" ht="15">
      <c r="A19" s="86" t="s">
        <v>196</v>
      </c>
      <c r="B19" s="86" t="s">
        <v>198</v>
      </c>
      <c r="C19" s="85">
        <v>24.8</v>
      </c>
      <c r="D19" s="67"/>
      <c r="E19" s="67"/>
      <c r="F19" s="67"/>
      <c r="G19" s="67"/>
      <c r="H19" s="67"/>
    </row>
    <row r="20" spans="1:8" ht="15">
      <c r="A20" s="84" t="s">
        <v>161</v>
      </c>
      <c r="B20" s="84" t="s">
        <v>0</v>
      </c>
      <c r="C20" s="161">
        <v>26</v>
      </c>
      <c r="D20" s="67"/>
      <c r="E20" s="67"/>
      <c r="F20" s="67"/>
      <c r="G20" s="67"/>
      <c r="H20" s="67"/>
    </row>
    <row r="21" spans="1:8" ht="15">
      <c r="A21" s="86" t="s">
        <v>193</v>
      </c>
      <c r="B21" s="84" t="s">
        <v>0</v>
      </c>
      <c r="C21" s="161">
        <v>26</v>
      </c>
      <c r="D21" s="67"/>
      <c r="E21" s="67"/>
      <c r="F21" s="67"/>
      <c r="G21" s="67"/>
      <c r="H21" s="67"/>
    </row>
    <row r="22" spans="1:8" ht="15">
      <c r="A22" s="86" t="s">
        <v>196</v>
      </c>
      <c r="B22" s="84" t="s">
        <v>0</v>
      </c>
      <c r="C22" s="161">
        <v>26</v>
      </c>
      <c r="D22" s="67"/>
      <c r="E22" s="67"/>
      <c r="F22" s="67"/>
      <c r="G22" s="67"/>
      <c r="H22" s="67"/>
    </row>
    <row r="23" spans="1:8" ht="15">
      <c r="A23" s="84" t="s">
        <v>238</v>
      </c>
      <c r="B23" s="84" t="s">
        <v>0</v>
      </c>
      <c r="C23" s="85"/>
      <c r="D23" s="67"/>
      <c r="E23" s="67"/>
      <c r="F23" s="67"/>
      <c r="G23" s="67"/>
      <c r="H23" s="67"/>
    </row>
    <row r="24" spans="1:8" ht="15">
      <c r="A24" s="84" t="s">
        <v>234</v>
      </c>
      <c r="B24" s="84" t="s">
        <v>0</v>
      </c>
      <c r="C24" s="162">
        <v>88.75</v>
      </c>
      <c r="D24" s="67"/>
      <c r="E24" s="67"/>
      <c r="F24" s="67"/>
      <c r="G24" s="67"/>
      <c r="H24" s="67"/>
    </row>
    <row r="25" spans="1:8" ht="15">
      <c r="A25" s="84" t="s">
        <v>235</v>
      </c>
      <c r="B25" s="84" t="s">
        <v>0</v>
      </c>
      <c r="C25" s="163">
        <v>105</v>
      </c>
      <c r="D25" s="67"/>
      <c r="E25" s="67"/>
      <c r="F25" s="67"/>
      <c r="G25" s="67"/>
      <c r="H25" s="67"/>
    </row>
    <row r="26" spans="1:8" ht="30">
      <c r="A26" s="87" t="s">
        <v>236</v>
      </c>
      <c r="B26" s="84" t="s">
        <v>0</v>
      </c>
      <c r="C26" s="163">
        <v>100</v>
      </c>
      <c r="D26" s="67"/>
      <c r="E26" s="67"/>
      <c r="F26" s="67"/>
      <c r="G26" s="67"/>
      <c r="H26" s="67"/>
    </row>
    <row r="27" spans="1:8" ht="15">
      <c r="A27" s="84" t="s">
        <v>237</v>
      </c>
      <c r="B27" s="84" t="s">
        <v>0</v>
      </c>
      <c r="C27" s="163">
        <v>85</v>
      </c>
      <c r="D27" s="67"/>
      <c r="E27" s="67"/>
      <c r="F27" s="67"/>
      <c r="G27" s="67"/>
      <c r="H27" s="67"/>
    </row>
    <row r="28" spans="1:8" ht="15">
      <c r="A28" s="84" t="s">
        <v>162</v>
      </c>
      <c r="B28" s="84"/>
      <c r="C28" s="85" t="s">
        <v>231</v>
      </c>
      <c r="D28" s="67"/>
      <c r="E28" s="67"/>
      <c r="F28" s="67"/>
      <c r="G28" s="67"/>
      <c r="H28" s="67"/>
    </row>
    <row r="29" spans="1:8" ht="15">
      <c r="A29" s="84" t="s">
        <v>163</v>
      </c>
      <c r="B29" s="84" t="s">
        <v>0</v>
      </c>
      <c r="C29" s="165">
        <v>6000</v>
      </c>
      <c r="D29" s="67"/>
      <c r="E29" s="67"/>
      <c r="F29" s="67"/>
      <c r="G29" s="67"/>
      <c r="H29" s="67"/>
    </row>
    <row r="30" spans="1:8" ht="30">
      <c r="A30" s="87" t="s">
        <v>169</v>
      </c>
      <c r="B30" s="84"/>
      <c r="C30" s="165">
        <v>136</v>
      </c>
      <c r="D30" s="67"/>
      <c r="E30" s="67"/>
      <c r="F30" s="67"/>
      <c r="G30" s="67"/>
      <c r="H30" s="67"/>
    </row>
    <row r="31" spans="1:8" ht="30">
      <c r="A31" s="87" t="s">
        <v>197</v>
      </c>
      <c r="B31" s="84" t="s">
        <v>0</v>
      </c>
      <c r="C31" s="69">
        <v>1310000</v>
      </c>
      <c r="D31" s="67"/>
      <c r="E31" s="67"/>
      <c r="F31" s="67"/>
      <c r="G31" s="67"/>
      <c r="H31" s="67"/>
    </row>
    <row r="32" spans="1:8" ht="30">
      <c r="A32" s="87" t="s">
        <v>203</v>
      </c>
      <c r="B32" s="84"/>
      <c r="C32" s="67">
        <v>75</v>
      </c>
      <c r="D32" s="67"/>
      <c r="E32" s="67"/>
      <c r="F32" s="67"/>
      <c r="G32" s="67"/>
      <c r="H32" s="67"/>
    </row>
    <row r="33" spans="1:8" ht="15">
      <c r="A33" s="364" t="s">
        <v>51</v>
      </c>
      <c r="B33" s="365"/>
      <c r="C33" s="367"/>
      <c r="D33" s="367"/>
      <c r="E33" s="367"/>
      <c r="F33" s="367"/>
      <c r="G33" s="367"/>
      <c r="H33" s="368"/>
    </row>
    <row r="34" spans="1:8" ht="45">
      <c r="A34" s="86" t="s">
        <v>195</v>
      </c>
      <c r="B34" s="67"/>
      <c r="C34" s="160" t="s">
        <v>232</v>
      </c>
      <c r="D34" s="85">
        <v>520</v>
      </c>
      <c r="E34" s="67"/>
      <c r="F34" s="67"/>
      <c r="G34" s="67"/>
      <c r="H34" s="67"/>
    </row>
    <row r="35" spans="1:8" ht="15">
      <c r="A35" s="67" t="s">
        <v>156</v>
      </c>
      <c r="B35" s="67"/>
      <c r="C35" s="85">
        <v>2005.2006</v>
      </c>
      <c r="D35" s="162">
        <v>2006</v>
      </c>
      <c r="E35" s="135"/>
      <c r="F35" s="135"/>
      <c r="G35" s="135"/>
      <c r="H35" s="135"/>
    </row>
    <row r="36" spans="1:8" ht="15">
      <c r="A36" s="84" t="s">
        <v>157</v>
      </c>
      <c r="B36" s="84"/>
      <c r="C36" s="162"/>
      <c r="D36" s="162"/>
      <c r="E36" s="135"/>
      <c r="F36" s="135"/>
      <c r="G36" s="135"/>
      <c r="H36" s="135"/>
    </row>
    <row r="37" spans="1:8" ht="15">
      <c r="A37" s="84" t="s">
        <v>158</v>
      </c>
      <c r="B37" s="84" t="s">
        <v>3</v>
      </c>
      <c r="C37" s="162">
        <v>50</v>
      </c>
      <c r="D37" s="162">
        <v>66</v>
      </c>
      <c r="E37" s="135"/>
      <c r="F37" s="135"/>
      <c r="G37" s="135"/>
      <c r="H37" s="135"/>
    </row>
    <row r="38" spans="1:8" ht="15">
      <c r="A38" s="84" t="s">
        <v>159</v>
      </c>
      <c r="B38" s="84" t="s">
        <v>3</v>
      </c>
      <c r="C38" s="162">
        <v>30</v>
      </c>
      <c r="D38" s="162">
        <v>44</v>
      </c>
      <c r="E38" s="135"/>
      <c r="F38" s="135"/>
      <c r="G38" s="135"/>
      <c r="H38" s="135"/>
    </row>
    <row r="39" spans="1:8" ht="15">
      <c r="A39" s="86" t="s">
        <v>160</v>
      </c>
      <c r="B39" s="86"/>
      <c r="C39" s="162"/>
      <c r="D39" s="162"/>
      <c r="E39" s="135"/>
      <c r="F39" s="135"/>
      <c r="G39" s="135"/>
      <c r="H39" s="135"/>
    </row>
    <row r="40" spans="1:8" ht="45">
      <c r="A40" s="86" t="s">
        <v>199</v>
      </c>
      <c r="B40" s="86" t="s">
        <v>198</v>
      </c>
      <c r="C40" s="162">
        <v>22</v>
      </c>
      <c r="D40" s="162">
        <v>42</v>
      </c>
      <c r="E40" s="135"/>
      <c r="F40" s="135"/>
      <c r="G40" s="135"/>
      <c r="H40" s="135"/>
    </row>
    <row r="41" spans="1:8" ht="15">
      <c r="A41" s="86" t="s">
        <v>193</v>
      </c>
      <c r="B41" s="86" t="s">
        <v>198</v>
      </c>
      <c r="C41" s="162">
        <v>22</v>
      </c>
      <c r="D41" s="162">
        <v>39</v>
      </c>
      <c r="E41" s="135"/>
      <c r="F41" s="135"/>
      <c r="G41" s="135"/>
      <c r="H41" s="135"/>
    </row>
    <row r="42" spans="1:8" ht="15">
      <c r="A42" s="86" t="s">
        <v>196</v>
      </c>
      <c r="B42" s="86" t="s">
        <v>198</v>
      </c>
      <c r="C42" s="162">
        <v>24.8</v>
      </c>
      <c r="D42" s="162">
        <v>42</v>
      </c>
      <c r="E42" s="135"/>
      <c r="F42" s="135"/>
      <c r="G42" s="135"/>
      <c r="H42" s="135"/>
    </row>
    <row r="43" spans="1:8" ht="15">
      <c r="A43" s="84" t="s">
        <v>161</v>
      </c>
      <c r="B43" s="84" t="s">
        <v>0</v>
      </c>
      <c r="C43" s="161">
        <v>26</v>
      </c>
      <c r="D43" s="161">
        <v>26</v>
      </c>
      <c r="E43" s="135"/>
      <c r="F43" s="135"/>
      <c r="G43" s="135"/>
      <c r="H43" s="135"/>
    </row>
    <row r="44" spans="1:8" ht="15">
      <c r="A44" s="86" t="s">
        <v>193</v>
      </c>
      <c r="B44" s="84" t="s">
        <v>0</v>
      </c>
      <c r="C44" s="161">
        <v>26</v>
      </c>
      <c r="D44" s="161">
        <v>26</v>
      </c>
      <c r="E44" s="135"/>
      <c r="F44" s="135"/>
      <c r="G44" s="135"/>
      <c r="H44" s="135"/>
    </row>
    <row r="45" spans="1:8" ht="15">
      <c r="A45" s="86" t="s">
        <v>196</v>
      </c>
      <c r="B45" s="84" t="s">
        <v>0</v>
      </c>
      <c r="C45" s="161">
        <v>26</v>
      </c>
      <c r="D45" s="161">
        <v>26</v>
      </c>
      <c r="E45" s="135"/>
      <c r="F45" s="135"/>
      <c r="G45" s="135"/>
      <c r="H45" s="135"/>
    </row>
    <row r="46" spans="1:8" ht="15">
      <c r="A46" s="84" t="s">
        <v>238</v>
      </c>
      <c r="B46" s="84" t="s">
        <v>0</v>
      </c>
      <c r="C46" s="162"/>
      <c r="D46" s="162"/>
      <c r="E46" s="135"/>
      <c r="F46" s="135"/>
      <c r="G46" s="135"/>
      <c r="H46" s="135"/>
    </row>
    <row r="47" spans="1:8" ht="15">
      <c r="A47" s="84" t="s">
        <v>234</v>
      </c>
      <c r="B47" s="84" t="s">
        <v>0</v>
      </c>
      <c r="C47" s="162">
        <v>88.75</v>
      </c>
      <c r="D47" s="162">
        <v>88.75</v>
      </c>
      <c r="E47" s="135"/>
      <c r="F47" s="135"/>
      <c r="G47" s="135"/>
      <c r="H47" s="135"/>
    </row>
    <row r="48" spans="1:8" ht="15">
      <c r="A48" s="84" t="s">
        <v>235</v>
      </c>
      <c r="B48" s="84" t="s">
        <v>0</v>
      </c>
      <c r="C48" s="163">
        <v>105</v>
      </c>
      <c r="D48" s="163">
        <v>105</v>
      </c>
      <c r="E48" s="135"/>
      <c r="F48" s="135"/>
      <c r="G48" s="135"/>
      <c r="H48" s="135"/>
    </row>
    <row r="49" spans="1:8" ht="30">
      <c r="A49" s="87" t="s">
        <v>236</v>
      </c>
      <c r="B49" s="84" t="s">
        <v>0</v>
      </c>
      <c r="C49" s="163">
        <v>100</v>
      </c>
      <c r="D49" s="163">
        <v>100</v>
      </c>
      <c r="E49" s="135"/>
      <c r="F49" s="135"/>
      <c r="G49" s="135"/>
      <c r="H49" s="135"/>
    </row>
    <row r="50" spans="1:8" ht="15">
      <c r="A50" s="84" t="s">
        <v>237</v>
      </c>
      <c r="B50" s="84" t="s">
        <v>0</v>
      </c>
      <c r="C50" s="163">
        <v>85</v>
      </c>
      <c r="D50" s="163">
        <v>85</v>
      </c>
      <c r="E50" s="135"/>
      <c r="F50" s="135"/>
      <c r="G50" s="135"/>
      <c r="H50" s="135"/>
    </row>
    <row r="51" spans="1:8" ht="15">
      <c r="A51" s="84" t="s">
        <v>162</v>
      </c>
      <c r="B51" s="84"/>
      <c r="C51" s="85" t="s">
        <v>231</v>
      </c>
      <c r="D51" s="162" t="s">
        <v>233</v>
      </c>
      <c r="E51" s="135"/>
      <c r="F51" s="135"/>
      <c r="G51" s="135"/>
      <c r="H51" s="135"/>
    </row>
    <row r="52" spans="1:8" ht="15">
      <c r="A52" s="84" t="s">
        <v>163</v>
      </c>
      <c r="B52" s="84" t="s">
        <v>0</v>
      </c>
      <c r="C52" s="163">
        <v>6000</v>
      </c>
      <c r="D52" s="163">
        <v>8700</v>
      </c>
      <c r="E52" s="135"/>
      <c r="F52" s="135"/>
      <c r="G52" s="135"/>
      <c r="H52" s="135"/>
    </row>
    <row r="53" spans="1:8" ht="30">
      <c r="A53" s="87" t="s">
        <v>169</v>
      </c>
      <c r="B53" s="84"/>
      <c r="C53" s="163">
        <v>136</v>
      </c>
      <c r="D53" s="163">
        <v>290</v>
      </c>
      <c r="E53" s="164"/>
      <c r="F53" s="135"/>
      <c r="G53" s="135"/>
      <c r="H53" s="135"/>
    </row>
    <row r="54" spans="1:8" ht="30">
      <c r="A54" s="87" t="s">
        <v>197</v>
      </c>
      <c r="B54" s="84" t="s">
        <v>0</v>
      </c>
      <c r="C54" s="163">
        <v>1310000</v>
      </c>
      <c r="D54" s="163">
        <v>3090000</v>
      </c>
      <c r="E54" s="135"/>
      <c r="F54" s="135"/>
      <c r="G54" s="135"/>
      <c r="H54" s="135"/>
    </row>
    <row r="55" spans="1:8" ht="30">
      <c r="A55" s="87" t="s">
        <v>203</v>
      </c>
      <c r="B55" s="84"/>
      <c r="C55" s="162">
        <v>75</v>
      </c>
      <c r="D55" s="162">
        <v>75</v>
      </c>
      <c r="E55" s="135"/>
      <c r="F55" s="135"/>
      <c r="G55" s="135"/>
      <c r="H55" s="135"/>
    </row>
    <row r="56" spans="1:2" ht="15">
      <c r="A56" s="136"/>
      <c r="B56" s="136"/>
    </row>
    <row r="57" spans="1:2" ht="15">
      <c r="A57" s="136"/>
      <c r="B57" s="136"/>
    </row>
    <row r="58" spans="1:6" ht="28.5" customHeight="1">
      <c r="A58" s="363" t="s">
        <v>254</v>
      </c>
      <c r="B58" s="363"/>
      <c r="C58" s="363"/>
      <c r="D58" s="363"/>
      <c r="E58" s="363"/>
      <c r="F58" t="s">
        <v>244</v>
      </c>
    </row>
    <row r="67" ht="15">
      <c r="A67" s="136"/>
    </row>
    <row r="68" ht="15">
      <c r="A68" s="136"/>
    </row>
    <row r="102" ht="12.75">
      <c r="A102" t="s">
        <v>255</v>
      </c>
    </row>
    <row r="103" spans="1:2" ht="15">
      <c r="A103" s="136"/>
      <c r="B103" t="s">
        <v>258</v>
      </c>
    </row>
    <row r="104" ht="15">
      <c r="A104" s="136" t="s">
        <v>250</v>
      </c>
    </row>
  </sheetData>
  <sheetProtection/>
  <mergeCells count="8">
    <mergeCell ref="A58:E58"/>
    <mergeCell ref="A4:H4"/>
    <mergeCell ref="A9:H9"/>
    <mergeCell ref="A10:H10"/>
    <mergeCell ref="A33:H33"/>
    <mergeCell ref="A7:A8"/>
    <mergeCell ref="C7:H7"/>
    <mergeCell ref="B7:B8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adm-isakov</cp:lastModifiedBy>
  <cp:lastPrinted>2012-11-13T05:07:45Z</cp:lastPrinted>
  <dcterms:created xsi:type="dcterms:W3CDTF">2004-05-19T08:34:38Z</dcterms:created>
  <dcterms:modified xsi:type="dcterms:W3CDTF">2012-11-13T05:12:29Z</dcterms:modified>
  <cp:category/>
  <cp:version/>
  <cp:contentType/>
  <cp:contentStatus/>
</cp:coreProperties>
</file>