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checkCompatibility="1" defaultThemeVersion="124226"/>
  <bookViews>
    <workbookView xWindow="120" yWindow="225" windowWidth="15120" windowHeight="7890"/>
  </bookViews>
  <sheets>
    <sheet name="истприл1" sheetId="48" r:id="rId1"/>
    <sheet name="адм дох прил2" sheetId="76" r:id="rId2"/>
    <sheet name="дох прил4" sheetId="77" r:id="rId3"/>
    <sheet name="функ прил6" sheetId="75" r:id="rId4"/>
    <sheet name="вед2018 прил7" sheetId="71" r:id="rId5"/>
    <sheet name="КЦСР2018 прил9" sheetId="72" r:id="rId6"/>
    <sheet name="МП11" sheetId="73" r:id="rId7"/>
    <sheet name="сбалан14" sheetId="41" r:id="rId8"/>
    <sheet name="заимст17" sheetId="17" r:id="rId9"/>
    <sheet name="сад22" sheetId="64" r:id="rId10"/>
    <sheet name="связь 23" sheetId="62" r:id="rId11"/>
    <sheet name="благ-во24" sheetId="63" r:id="rId12"/>
    <sheet name="благ25" sheetId="66" r:id="rId13"/>
    <sheet name="жкх26" sheetId="67" r:id="rId14"/>
    <sheet name="МРОТ27" sheetId="68" r:id="rId15"/>
    <sheet name="мол спец28" sheetId="7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11_" localSheetId="12">[1]ожидаемое!#REF!</definedName>
    <definedName name="_111_" localSheetId="11">[1]ожидаемое!#REF!</definedName>
    <definedName name="_111_" localSheetId="13">[1]ожидаемое!#REF!</definedName>
    <definedName name="_111_" localSheetId="15">[1]ожидаемое!#REF!</definedName>
    <definedName name="_111_" localSheetId="14">[1]ожидаемое!#REF!</definedName>
    <definedName name="_111_" localSheetId="9">[1]ожидаемое!#REF!</definedName>
    <definedName name="_111_" localSheetId="10">[1]ожидаемое!#REF!</definedName>
    <definedName name="_111_" localSheetId="3">[1]ожидаемое!#REF!</definedName>
    <definedName name="_111_">[1]ожидаемое!#REF!</definedName>
    <definedName name="_555_" localSheetId="12">#REF!</definedName>
    <definedName name="_555_" localSheetId="11">#REF!</definedName>
    <definedName name="_555_" localSheetId="13">#REF!</definedName>
    <definedName name="_555_" localSheetId="15">#REF!</definedName>
    <definedName name="_555_" localSheetId="14">#REF!</definedName>
    <definedName name="_555_" localSheetId="9">#REF!</definedName>
    <definedName name="_555_" localSheetId="10">#REF!</definedName>
    <definedName name="_555_" localSheetId="3">#REF!</definedName>
    <definedName name="_555_">#REF!</definedName>
    <definedName name="_5555_" localSheetId="12">[1]ожидаемое!#REF!</definedName>
    <definedName name="_5555_" localSheetId="11">[1]ожидаемое!#REF!</definedName>
    <definedName name="_5555_" localSheetId="13">[1]ожидаемое!#REF!</definedName>
    <definedName name="_5555_" localSheetId="0">[1]ожидаемое!#REF!</definedName>
    <definedName name="_5555_" localSheetId="15">[1]ожидаемое!#REF!</definedName>
    <definedName name="_5555_" localSheetId="14">[1]ожидаемое!#REF!</definedName>
    <definedName name="_5555_" localSheetId="9">[1]ожидаемое!#REF!</definedName>
    <definedName name="_5555_" localSheetId="10">[1]ожидаемое!#REF!</definedName>
    <definedName name="_5555_" localSheetId="3">[1]ожидаемое!#REF!</definedName>
    <definedName name="_5555_">[1]ожидаемое!#REF!</definedName>
    <definedName name="_Date_" localSheetId="12">[1]ожидаемое!#REF!</definedName>
    <definedName name="_Date_" localSheetId="11">[1]ожидаемое!#REF!</definedName>
    <definedName name="_Date_" localSheetId="2">[1]ожидаемое!#REF!</definedName>
    <definedName name="_Date_" localSheetId="13">[1]ожидаемое!#REF!</definedName>
    <definedName name="_Date_" localSheetId="8">#REF!</definedName>
    <definedName name="_Date_" localSheetId="0">[2]ожидаемое!#REF!</definedName>
    <definedName name="_Date_" localSheetId="15">[1]ожидаемое!#REF!</definedName>
    <definedName name="_Date_" localSheetId="14">[1]ожидаемое!#REF!</definedName>
    <definedName name="_Date_" localSheetId="9">[1]ожидаемое!#REF!</definedName>
    <definedName name="_Date_" localSheetId="7">[1]ожидаемое!#REF!</definedName>
    <definedName name="_Date_" localSheetId="10">[1]ожидаемое!#REF!</definedName>
    <definedName name="_Date_" localSheetId="3">[1]ожидаемое!#REF!</definedName>
    <definedName name="_Date_">[1]ожидаемое!#REF!</definedName>
    <definedName name="_HH" localSheetId="12">[1]ожидаемое!#REF!</definedName>
    <definedName name="_HH" localSheetId="11">[1]ожидаемое!#REF!</definedName>
    <definedName name="_HH" localSheetId="13">[1]ожидаемое!#REF!</definedName>
    <definedName name="_HH" localSheetId="0">[1]ожидаемое!#REF!</definedName>
    <definedName name="_HH" localSheetId="15">[1]ожидаемое!#REF!</definedName>
    <definedName name="_HH" localSheetId="14">[1]ожидаемое!#REF!</definedName>
    <definedName name="_HH" localSheetId="9">[1]ожидаемое!#REF!</definedName>
    <definedName name="_HH" localSheetId="10">[1]ожидаемое!#REF!</definedName>
    <definedName name="_HH" localSheetId="3">[1]ожидаемое!#REF!</definedName>
    <definedName name="_HH">[1]ожидаемое!#REF!</definedName>
    <definedName name="_NJu" localSheetId="12">[1]ожидаемое!#REF!</definedName>
    <definedName name="_NJu" localSheetId="11">[1]ожидаемое!#REF!</definedName>
    <definedName name="_NJu" localSheetId="13">[1]ожидаемое!#REF!</definedName>
    <definedName name="_NJu" localSheetId="15">[1]ожидаемое!#REF!</definedName>
    <definedName name="_NJu" localSheetId="14">[1]ожидаемое!#REF!</definedName>
    <definedName name="_NJu" localSheetId="9">[1]ожидаемое!#REF!</definedName>
    <definedName name="_NJu" localSheetId="10">[1]ожидаемое!#REF!</definedName>
    <definedName name="_NJu" localSheetId="3">[1]ожидаемое!#REF!</definedName>
    <definedName name="_NJu">[1]ожидаемое!#REF!</definedName>
    <definedName name="_Otchet" localSheetId="12">[1]ожидаемое!#REF!</definedName>
    <definedName name="_Otchet" localSheetId="11">[1]ожидаемое!#REF!</definedName>
    <definedName name="_Otchet" localSheetId="13">[1]ожидаемое!#REF!</definedName>
    <definedName name="_Otchet" localSheetId="15">[1]ожидаемое!#REF!</definedName>
    <definedName name="_Otchet" localSheetId="14">[1]ожидаемое!#REF!</definedName>
    <definedName name="_Otchet" localSheetId="9">[1]ожидаемое!#REF!</definedName>
    <definedName name="_Otchet" localSheetId="10">[1]ожидаемое!#REF!</definedName>
    <definedName name="_Otchet" localSheetId="3">[1]ожидаемое!#REF!</definedName>
    <definedName name="_Otchet">[1]ожидаемое!#REF!</definedName>
    <definedName name="_Otchet_Period_Source__AT_ObjectName" localSheetId="12">[1]ожидаемое!#REF!</definedName>
    <definedName name="_Otchet_Period_Source__AT_ObjectName" localSheetId="11">[1]ожидаемое!#REF!</definedName>
    <definedName name="_Otchet_Period_Source__AT_ObjectName" localSheetId="2">[1]ожидаемое!#REF!</definedName>
    <definedName name="_Otchet_Period_Source__AT_ObjectName" localSheetId="13">[1]ожидаемое!#REF!</definedName>
    <definedName name="_Otchet_Period_Source__AT_ObjectName" localSheetId="8">#REF!</definedName>
    <definedName name="_Otchet_Period_Source__AT_ObjectName" localSheetId="0">[2]ожидаемое!#REF!</definedName>
    <definedName name="_Otchet_Period_Source__AT_ObjectName" localSheetId="15">[1]ожидаемое!#REF!</definedName>
    <definedName name="_Otchet_Period_Source__AT_ObjectName" localSheetId="14">[1]ожидаемое!#REF!</definedName>
    <definedName name="_Otchet_Period_Source__AT_ObjectName" localSheetId="9">[1]ожидаемое!#REF!</definedName>
    <definedName name="_Otchet_Period_Source__AT_ObjectName" localSheetId="7">[1]ожидаемое!#REF!</definedName>
    <definedName name="_Otchet_Period_Source__AT_ObjectName" localSheetId="10">[1]ожидаемое!#REF!</definedName>
    <definedName name="_Otchet_Period_Source__AT_ObjectName" localSheetId="3">[1]ожидаемое!#REF!</definedName>
    <definedName name="_Otchet_Period_Source__AT_ObjectName">[1]ожидаемое!#REF!</definedName>
    <definedName name="_Per_" localSheetId="12">[3]ожидаемое!#REF!</definedName>
    <definedName name="_Per_" localSheetId="11">[3]ожидаемое!#REF!</definedName>
    <definedName name="_Per_" localSheetId="2">[4]ожидаемое!#REF!</definedName>
    <definedName name="_Per_" localSheetId="13">[3]ожидаемое!#REF!</definedName>
    <definedName name="_Per_" localSheetId="0">[3]ожидаемое!#REF!</definedName>
    <definedName name="_Per_" localSheetId="15">[3]ожидаемое!#REF!</definedName>
    <definedName name="_Per_" localSheetId="14">[3]ожидаемое!#REF!</definedName>
    <definedName name="_Per_" localSheetId="9">[3]ожидаемое!#REF!</definedName>
    <definedName name="_Per_" localSheetId="10">[3]ожидаемое!#REF!</definedName>
    <definedName name="_Per_" localSheetId="3">[3]ожидаемое!#REF!</definedName>
    <definedName name="_Per_">[3]ожидаемое!#REF!</definedName>
    <definedName name="_Period_" localSheetId="12">[1]ожидаемое!#REF!</definedName>
    <definedName name="_Period_" localSheetId="11">[1]ожидаемое!#REF!</definedName>
    <definedName name="_Period_" localSheetId="2">[1]ожидаемое!#REF!</definedName>
    <definedName name="_Period_" localSheetId="13">[1]ожидаемое!#REF!</definedName>
    <definedName name="_Period_" localSheetId="8">#REF!</definedName>
    <definedName name="_Period_" localSheetId="0">[2]ожидаемое!#REF!</definedName>
    <definedName name="_Period_" localSheetId="15">[1]ожидаемое!#REF!</definedName>
    <definedName name="_Period_" localSheetId="14">[1]ожидаемое!#REF!</definedName>
    <definedName name="_Period_" localSheetId="9">[1]ожидаемое!#REF!</definedName>
    <definedName name="_Period_" localSheetId="7">[1]ожидаемое!#REF!</definedName>
    <definedName name="_Period_" localSheetId="10">[1]ожидаемое!#REF!</definedName>
    <definedName name="_Period_" localSheetId="3">[1]ожидаемое!#REF!</definedName>
    <definedName name="_Period_">[1]ожидаемое!#REF!</definedName>
    <definedName name="_xlnm._FilterDatabase" localSheetId="1" hidden="1">'адм дох прил2'!$A$7:$D$149</definedName>
    <definedName name="_xlnm._FilterDatabase" localSheetId="4" hidden="1">'вед2018 прил7'!$A$9:$G$664</definedName>
    <definedName name="_xlnm._FilterDatabase" localSheetId="2" hidden="1">'дох прил4'!$J$10:$O$10</definedName>
    <definedName name="_xlnm._FilterDatabase" localSheetId="3" hidden="1">'функ прил6'!$A$8:$F$58</definedName>
    <definedName name="APPT" localSheetId="4">'вед2018 прил7'!$B$19</definedName>
    <definedName name="APPT" localSheetId="5">'КЦСР2018 прил9'!$B$18</definedName>
    <definedName name="APPT" localSheetId="6">МП11!$B$15</definedName>
    <definedName name="bbi1iepey541b3erm5gspvzrtk" localSheetId="12">#REF!</definedName>
    <definedName name="bbi1iepey541b3erm5gspvzrtk" localSheetId="11">#REF!</definedName>
    <definedName name="bbi1iepey541b3erm5gspvzrtk" localSheetId="13">#REF!</definedName>
    <definedName name="bbi1iepey541b3erm5gspvzrtk" localSheetId="0">#REF!</definedName>
    <definedName name="bbi1iepey541b3erm5gspvzrtk" localSheetId="15">#REF!</definedName>
    <definedName name="bbi1iepey541b3erm5gspvzrtk" localSheetId="14">#REF!</definedName>
    <definedName name="bbi1iepey541b3erm5gspvzrtk" localSheetId="10">#REF!</definedName>
    <definedName name="bbi1iepey541b3erm5gspvzrtk" localSheetId="3">#REF!</definedName>
    <definedName name="bbi1iepey541b3erm5gspvzrtk">#REF!</definedName>
    <definedName name="bold_col_number" localSheetId="12">#REF!</definedName>
    <definedName name="bold_col_number" localSheetId="11">#REF!</definedName>
    <definedName name="bold_col_number" localSheetId="2">#REF!</definedName>
    <definedName name="bold_col_number" localSheetId="13">#REF!</definedName>
    <definedName name="bold_col_number" localSheetId="8">#REF!</definedName>
    <definedName name="bold_col_number" localSheetId="0">#REF!</definedName>
    <definedName name="bold_col_number" localSheetId="15">#REF!</definedName>
    <definedName name="bold_col_number" localSheetId="14">#REF!</definedName>
    <definedName name="bold_col_number" localSheetId="9">#REF!</definedName>
    <definedName name="bold_col_number" localSheetId="7">#REF!</definedName>
    <definedName name="bold_col_number" localSheetId="10">#REF!</definedName>
    <definedName name="bold_col_number" localSheetId="3">#REF!</definedName>
    <definedName name="bold_col_number">#REF!</definedName>
    <definedName name="Colspan" localSheetId="12">#REF!</definedName>
    <definedName name="Colspan" localSheetId="11">#REF!</definedName>
    <definedName name="Colspan" localSheetId="2">#REF!</definedName>
    <definedName name="Colspan" localSheetId="13">#REF!</definedName>
    <definedName name="Colspan" localSheetId="8">#REF!</definedName>
    <definedName name="Colspan" localSheetId="0">#REF!</definedName>
    <definedName name="Colspan" localSheetId="15">#REF!</definedName>
    <definedName name="Colspan" localSheetId="14">#REF!</definedName>
    <definedName name="Colspan" localSheetId="9">#REF!</definedName>
    <definedName name="Colspan" localSheetId="7">#REF!</definedName>
    <definedName name="Colspan" localSheetId="10">#REF!</definedName>
    <definedName name="Colspan" localSheetId="3">#REF!</definedName>
    <definedName name="Colspan">#REF!</definedName>
    <definedName name="eaho2ejrtdbq5dbiou1fruoidk" localSheetId="12">#REF!</definedName>
    <definedName name="eaho2ejrtdbq5dbiou1fruoidk" localSheetId="11">#REF!</definedName>
    <definedName name="eaho2ejrtdbq5dbiou1fruoidk" localSheetId="13">#REF!</definedName>
    <definedName name="eaho2ejrtdbq5dbiou1fruoidk" localSheetId="0">#REF!</definedName>
    <definedName name="eaho2ejrtdbq5dbiou1fruoidk" localSheetId="15">#REF!</definedName>
    <definedName name="eaho2ejrtdbq5dbiou1fruoidk" localSheetId="14">#REF!</definedName>
    <definedName name="eaho2ejrtdbq5dbiou1fruoidk" localSheetId="10">#REF!</definedName>
    <definedName name="eaho2ejrtdbq5dbiou1fruoidk" localSheetId="3">#REF!</definedName>
    <definedName name="eaho2ejrtdbq5dbiou1fruoidk">#REF!</definedName>
    <definedName name="FIO" localSheetId="4">'вед2018 прил7'!$G$19</definedName>
    <definedName name="FIO" localSheetId="5">'КЦСР2018 прил9'!$G$18</definedName>
    <definedName name="FIO" localSheetId="6">МП11!$G$15</definedName>
    <definedName name="first_table_col" localSheetId="12">#REF!</definedName>
    <definedName name="first_table_col" localSheetId="11">#REF!</definedName>
    <definedName name="first_table_col" localSheetId="2">#REF!</definedName>
    <definedName name="first_table_col" localSheetId="13">#REF!</definedName>
    <definedName name="first_table_col" localSheetId="8">#REF!</definedName>
    <definedName name="first_table_col" localSheetId="0">#REF!</definedName>
    <definedName name="first_table_col" localSheetId="15">#REF!</definedName>
    <definedName name="first_table_col" localSheetId="14">#REF!</definedName>
    <definedName name="first_table_col" localSheetId="9">#REF!</definedName>
    <definedName name="first_table_col" localSheetId="7">#REF!</definedName>
    <definedName name="first_table_col" localSheetId="10">#REF!</definedName>
    <definedName name="first_table_col" localSheetId="3">#REF!</definedName>
    <definedName name="first_table_col">#REF!</definedName>
    <definedName name="first_table_row1" localSheetId="12">#REF!</definedName>
    <definedName name="first_table_row1" localSheetId="11">#REF!</definedName>
    <definedName name="first_table_row1" localSheetId="2">#REF!</definedName>
    <definedName name="first_table_row1" localSheetId="13">#REF!</definedName>
    <definedName name="first_table_row1" localSheetId="8">#REF!</definedName>
    <definedName name="first_table_row1" localSheetId="0">#REF!</definedName>
    <definedName name="first_table_row1" localSheetId="15">#REF!</definedName>
    <definedName name="first_table_row1" localSheetId="14">#REF!</definedName>
    <definedName name="first_table_row1" localSheetId="9">#REF!</definedName>
    <definedName name="first_table_row1" localSheetId="7">#REF!</definedName>
    <definedName name="first_table_row1" localSheetId="10">#REF!</definedName>
    <definedName name="first_table_row1" localSheetId="3">#REF!</definedName>
    <definedName name="first_table_row1">#REF!</definedName>
    <definedName name="first_table_row2" localSheetId="12">#REF!</definedName>
    <definedName name="first_table_row2" localSheetId="11">#REF!</definedName>
    <definedName name="first_table_row2" localSheetId="2">#REF!</definedName>
    <definedName name="first_table_row2" localSheetId="13">#REF!</definedName>
    <definedName name="first_table_row2" localSheetId="8">#REF!</definedName>
    <definedName name="first_table_row2" localSheetId="0">#REF!</definedName>
    <definedName name="first_table_row2" localSheetId="15">#REF!</definedName>
    <definedName name="first_table_row2" localSheetId="14">#REF!</definedName>
    <definedName name="first_table_row2" localSheetId="9">#REF!</definedName>
    <definedName name="first_table_row2" localSheetId="7">#REF!</definedName>
    <definedName name="first_table_row2" localSheetId="10">#REF!</definedName>
    <definedName name="first_table_row2" localSheetId="3">#REF!</definedName>
    <definedName name="first_table_row2">#REF!</definedName>
    <definedName name="frupzostrx2engzlq5coj1izgc" localSheetId="12">#REF!</definedName>
    <definedName name="frupzostrx2engzlq5coj1izgc" localSheetId="11">#REF!</definedName>
    <definedName name="frupzostrx2engzlq5coj1izgc" localSheetId="13">#REF!</definedName>
    <definedName name="frupzostrx2engzlq5coj1izgc" localSheetId="0">#REF!</definedName>
    <definedName name="frupzostrx2engzlq5coj1izgc" localSheetId="15">#REF!</definedName>
    <definedName name="frupzostrx2engzlq5coj1izgc" localSheetId="14">#REF!</definedName>
    <definedName name="frupzostrx2engzlq5coj1izgc" localSheetId="10">#REF!</definedName>
    <definedName name="frupzostrx2engzlq5coj1izgc" localSheetId="3">#REF!</definedName>
    <definedName name="frupzostrx2engzlq5coj1izgc">#REF!</definedName>
    <definedName name="gyfg" localSheetId="12">#REF!</definedName>
    <definedName name="gyfg" localSheetId="11">#REF!</definedName>
    <definedName name="gyfg" localSheetId="2">#REF!</definedName>
    <definedName name="gyfg" localSheetId="13">#REF!</definedName>
    <definedName name="gyfg" localSheetId="8">#REF!</definedName>
    <definedName name="gyfg" localSheetId="0">#REF!</definedName>
    <definedName name="gyfg" localSheetId="15">#REF!</definedName>
    <definedName name="gyfg" localSheetId="14">#REF!</definedName>
    <definedName name="gyfg" localSheetId="9">#REF!</definedName>
    <definedName name="gyfg" localSheetId="7">#REF!</definedName>
    <definedName name="gyfg" localSheetId="10">#REF!</definedName>
    <definedName name="gyfg" localSheetId="3">#REF!</definedName>
    <definedName name="gyfg">#REF!</definedName>
    <definedName name="hxw0shfsad1bl0w3rcqndiwdqc" localSheetId="12">#REF!</definedName>
    <definedName name="hxw0shfsad1bl0w3rcqndiwdqc" localSheetId="11">#REF!</definedName>
    <definedName name="hxw0shfsad1bl0w3rcqndiwdqc" localSheetId="13">#REF!</definedName>
    <definedName name="hxw0shfsad1bl0w3rcqndiwdqc" localSheetId="0">#REF!</definedName>
    <definedName name="hxw0shfsad1bl0w3rcqndiwdqc" localSheetId="15">#REF!</definedName>
    <definedName name="hxw0shfsad1bl0w3rcqndiwdqc" localSheetId="14">#REF!</definedName>
    <definedName name="hxw0shfsad1bl0w3rcqndiwdqc" localSheetId="10">#REF!</definedName>
    <definedName name="hxw0shfsad1bl0w3rcqndiwdqc" localSheetId="3">#REF!</definedName>
    <definedName name="hxw0shfsad1bl0w3rcqndiwdqc">#REF!</definedName>
    <definedName name="idhebtridp4g55tiidmllpbcck" localSheetId="12">#REF!</definedName>
    <definedName name="idhebtridp4g55tiidmllpbcck" localSheetId="11">#REF!</definedName>
    <definedName name="idhebtridp4g55tiidmllpbcck" localSheetId="13">#REF!</definedName>
    <definedName name="idhebtridp4g55tiidmllpbcck" localSheetId="0">#REF!</definedName>
    <definedName name="idhebtridp4g55tiidmllpbcck" localSheetId="15">#REF!</definedName>
    <definedName name="idhebtridp4g55tiidmllpbcck" localSheetId="14">#REF!</definedName>
    <definedName name="idhebtridp4g55tiidmllpbcck" localSheetId="10">#REF!</definedName>
    <definedName name="idhebtridp4g55tiidmllpbcck" localSheetId="3">#REF!</definedName>
    <definedName name="idhebtridp4g55tiidmllpbcck">#REF!</definedName>
    <definedName name="ilgrxtqehl5ojfb14epb1v0vpk" localSheetId="12">#REF!</definedName>
    <definedName name="ilgrxtqehl5ojfb14epb1v0vpk" localSheetId="11">#REF!</definedName>
    <definedName name="ilgrxtqehl5ojfb14epb1v0vpk" localSheetId="13">#REF!</definedName>
    <definedName name="ilgrxtqehl5ojfb14epb1v0vpk" localSheetId="0">#REF!</definedName>
    <definedName name="ilgrxtqehl5ojfb14epb1v0vpk" localSheetId="15">#REF!</definedName>
    <definedName name="ilgrxtqehl5ojfb14epb1v0vpk" localSheetId="14">#REF!</definedName>
    <definedName name="ilgrxtqehl5ojfb14epb1v0vpk" localSheetId="10">#REF!</definedName>
    <definedName name="ilgrxtqehl5ojfb14epb1v0vpk" localSheetId="3">#REF!</definedName>
    <definedName name="ilgrxtqehl5ojfb14epb1v0vpk">#REF!</definedName>
    <definedName name="iukfigxpatbnff5s3qskal4gtw" localSheetId="12">#REF!</definedName>
    <definedName name="iukfigxpatbnff5s3qskal4gtw" localSheetId="11">#REF!</definedName>
    <definedName name="iukfigxpatbnff5s3qskal4gtw" localSheetId="13">#REF!</definedName>
    <definedName name="iukfigxpatbnff5s3qskal4gtw" localSheetId="0">#REF!</definedName>
    <definedName name="iukfigxpatbnff5s3qskal4gtw" localSheetId="15">#REF!</definedName>
    <definedName name="iukfigxpatbnff5s3qskal4gtw" localSheetId="14">#REF!</definedName>
    <definedName name="iukfigxpatbnff5s3qskal4gtw" localSheetId="10">#REF!</definedName>
    <definedName name="iukfigxpatbnff5s3qskal4gtw" localSheetId="3">#REF!</definedName>
    <definedName name="iukfigxpatbnff5s3qskal4gtw">#REF!</definedName>
    <definedName name="jbdrlm0jnl44bjyvb5parwosvs" localSheetId="12">#REF!</definedName>
    <definedName name="jbdrlm0jnl44bjyvb5parwosvs" localSheetId="11">#REF!</definedName>
    <definedName name="jbdrlm0jnl44bjyvb5parwosvs" localSheetId="13">#REF!</definedName>
    <definedName name="jbdrlm0jnl44bjyvb5parwosvs" localSheetId="0">#REF!</definedName>
    <definedName name="jbdrlm0jnl44bjyvb5parwosvs" localSheetId="15">#REF!</definedName>
    <definedName name="jbdrlm0jnl44bjyvb5parwosvs" localSheetId="14">#REF!</definedName>
    <definedName name="jbdrlm0jnl44bjyvb5parwosvs" localSheetId="10">#REF!</definedName>
    <definedName name="jbdrlm0jnl44bjyvb5parwosvs" localSheetId="3">#REF!</definedName>
    <definedName name="jbdrlm0jnl44bjyvb5parwosvs">#REF!</definedName>
    <definedName name="jmacmxvbgdblzh0tvh4m0gadvc" localSheetId="12">#REF!</definedName>
    <definedName name="jmacmxvbgdblzh0tvh4m0gadvc" localSheetId="11">#REF!</definedName>
    <definedName name="jmacmxvbgdblzh0tvh4m0gadvc" localSheetId="13">#REF!</definedName>
    <definedName name="jmacmxvbgdblzh0tvh4m0gadvc" localSheetId="0">#REF!</definedName>
    <definedName name="jmacmxvbgdblzh0tvh4m0gadvc" localSheetId="15">#REF!</definedName>
    <definedName name="jmacmxvbgdblzh0tvh4m0gadvc" localSheetId="14">#REF!</definedName>
    <definedName name="jmacmxvbgdblzh0tvh4m0gadvc" localSheetId="10">#REF!</definedName>
    <definedName name="jmacmxvbgdblzh0tvh4m0gadvc" localSheetId="3">#REF!</definedName>
    <definedName name="jmacmxvbgdblzh0tvh4m0gadvc">#REF!</definedName>
    <definedName name="LAST_CELL" localSheetId="4">'вед2018 прил7'!#REF!</definedName>
    <definedName name="LAST_CELL" localSheetId="5">'КЦСР2018 прил9'!#REF!</definedName>
    <definedName name="LAST_CELL" localSheetId="6">МП11!#REF!</definedName>
    <definedName name="lens0r1dzt0ivfvdjvc15ibd1c" localSheetId="12">#REF!</definedName>
    <definedName name="lens0r1dzt0ivfvdjvc15ibd1c" localSheetId="11">#REF!</definedName>
    <definedName name="lens0r1dzt0ivfvdjvc15ibd1c" localSheetId="13">#REF!</definedName>
    <definedName name="lens0r1dzt0ivfvdjvc15ibd1c" localSheetId="0">#REF!</definedName>
    <definedName name="lens0r1dzt0ivfvdjvc15ibd1c" localSheetId="15">#REF!</definedName>
    <definedName name="lens0r1dzt0ivfvdjvc15ibd1c" localSheetId="14">#REF!</definedName>
    <definedName name="lens0r1dzt0ivfvdjvc15ibd1c" localSheetId="10">#REF!</definedName>
    <definedName name="lens0r1dzt0ivfvdjvc15ibd1c" localSheetId="3">#REF!</definedName>
    <definedName name="lens0r1dzt0ivfvdjvc15ibd1c">#REF!</definedName>
    <definedName name="lzvlrjqro14zjenw2ueuj40zww" localSheetId="12">#REF!</definedName>
    <definedName name="lzvlrjqro14zjenw2ueuj40zww" localSheetId="11">#REF!</definedName>
    <definedName name="lzvlrjqro14zjenw2ueuj40zww" localSheetId="13">#REF!</definedName>
    <definedName name="lzvlrjqro14zjenw2ueuj40zww" localSheetId="0">#REF!</definedName>
    <definedName name="lzvlrjqro14zjenw2ueuj40zww" localSheetId="15">#REF!</definedName>
    <definedName name="lzvlrjqro14zjenw2ueuj40zww" localSheetId="14">#REF!</definedName>
    <definedName name="lzvlrjqro14zjenw2ueuj40zww" localSheetId="10">#REF!</definedName>
    <definedName name="lzvlrjqro14zjenw2ueuj40zww" localSheetId="3">#REF!</definedName>
    <definedName name="lzvlrjqro14zjenw2ueuj40zww">#REF!</definedName>
    <definedName name="max_col_razn" localSheetId="12">#REF!</definedName>
    <definedName name="max_col_razn" localSheetId="11">#REF!</definedName>
    <definedName name="max_col_razn" localSheetId="2">#REF!</definedName>
    <definedName name="max_col_razn" localSheetId="13">#REF!</definedName>
    <definedName name="max_col_razn" localSheetId="8">#REF!</definedName>
    <definedName name="max_col_razn" localSheetId="0">#REF!</definedName>
    <definedName name="max_col_razn" localSheetId="15">#REF!</definedName>
    <definedName name="max_col_razn" localSheetId="14">#REF!</definedName>
    <definedName name="max_col_razn" localSheetId="9">#REF!</definedName>
    <definedName name="max_col_razn" localSheetId="7">#REF!</definedName>
    <definedName name="max_col_razn" localSheetId="10">#REF!</definedName>
    <definedName name="max_col_razn" localSheetId="3">#REF!</definedName>
    <definedName name="max_col_razn">#REF!</definedName>
    <definedName name="miceqmminp2t5fkvq3dcp5azms" localSheetId="12">#REF!</definedName>
    <definedName name="miceqmminp2t5fkvq3dcp5azms" localSheetId="11">#REF!</definedName>
    <definedName name="miceqmminp2t5fkvq3dcp5azms" localSheetId="13">#REF!</definedName>
    <definedName name="miceqmminp2t5fkvq3dcp5azms" localSheetId="0">#REF!</definedName>
    <definedName name="miceqmminp2t5fkvq3dcp5azms" localSheetId="15">#REF!</definedName>
    <definedName name="miceqmminp2t5fkvq3dcp5azms" localSheetId="14">#REF!</definedName>
    <definedName name="miceqmminp2t5fkvq3dcp5azms" localSheetId="10">#REF!</definedName>
    <definedName name="miceqmminp2t5fkvq3dcp5azms" localSheetId="3">#REF!</definedName>
    <definedName name="miceqmminp2t5fkvq3dcp5azms">#REF!</definedName>
    <definedName name="muebv3fbrh0nbhfkcvkdiuichg" localSheetId="12">#REF!</definedName>
    <definedName name="muebv3fbrh0nbhfkcvkdiuichg" localSheetId="11">#REF!</definedName>
    <definedName name="muebv3fbrh0nbhfkcvkdiuichg" localSheetId="13">#REF!</definedName>
    <definedName name="muebv3fbrh0nbhfkcvkdiuichg" localSheetId="0">#REF!</definedName>
    <definedName name="muebv3fbrh0nbhfkcvkdiuichg" localSheetId="15">#REF!</definedName>
    <definedName name="muebv3fbrh0nbhfkcvkdiuichg" localSheetId="14">#REF!</definedName>
    <definedName name="muebv3fbrh0nbhfkcvkdiuichg" localSheetId="10">#REF!</definedName>
    <definedName name="muebv3fbrh0nbhfkcvkdiuichg" localSheetId="3">#REF!</definedName>
    <definedName name="muebv3fbrh0nbhfkcvkdiuichg">#REF!</definedName>
    <definedName name="nc" localSheetId="12">#REF!</definedName>
    <definedName name="nc" localSheetId="11">#REF!</definedName>
    <definedName name="nc" localSheetId="2">#REF!</definedName>
    <definedName name="nc" localSheetId="13">#REF!</definedName>
    <definedName name="nc" localSheetId="8">#REF!</definedName>
    <definedName name="nc" localSheetId="0">#REF!</definedName>
    <definedName name="nc" localSheetId="15">#REF!</definedName>
    <definedName name="nc" localSheetId="14">#REF!</definedName>
    <definedName name="nc" localSheetId="9">#REF!</definedName>
    <definedName name="nc" localSheetId="7">#REF!</definedName>
    <definedName name="nc" localSheetId="10">#REF!</definedName>
    <definedName name="nc" localSheetId="3">#REF!</definedName>
    <definedName name="nc">#REF!</definedName>
    <definedName name="need_bold_rows" localSheetId="12">#REF!</definedName>
    <definedName name="need_bold_rows" localSheetId="11">#REF!</definedName>
    <definedName name="need_bold_rows" localSheetId="2">#REF!</definedName>
    <definedName name="need_bold_rows" localSheetId="13">#REF!</definedName>
    <definedName name="need_bold_rows" localSheetId="8">#REF!</definedName>
    <definedName name="need_bold_rows" localSheetId="0">#REF!</definedName>
    <definedName name="need_bold_rows" localSheetId="15">#REF!</definedName>
    <definedName name="need_bold_rows" localSheetId="14">#REF!</definedName>
    <definedName name="need_bold_rows" localSheetId="9">#REF!</definedName>
    <definedName name="need_bold_rows" localSheetId="7">#REF!</definedName>
    <definedName name="need_bold_rows" localSheetId="10">#REF!</definedName>
    <definedName name="need_bold_rows" localSheetId="3">#REF!</definedName>
    <definedName name="need_bold_rows">#REF!</definedName>
    <definedName name="need_build_down" localSheetId="12">#REF!</definedName>
    <definedName name="need_build_down" localSheetId="11">#REF!</definedName>
    <definedName name="need_build_down" localSheetId="2">#REF!</definedName>
    <definedName name="need_build_down" localSheetId="13">#REF!</definedName>
    <definedName name="need_build_down" localSheetId="8">#REF!</definedName>
    <definedName name="need_build_down" localSheetId="0">#REF!</definedName>
    <definedName name="need_build_down" localSheetId="15">#REF!</definedName>
    <definedName name="need_build_down" localSheetId="14">#REF!</definedName>
    <definedName name="need_build_down" localSheetId="9">#REF!</definedName>
    <definedName name="need_build_down" localSheetId="7">#REF!</definedName>
    <definedName name="need_build_down" localSheetId="10">#REF!</definedName>
    <definedName name="need_build_down" localSheetId="3">#REF!</definedName>
    <definedName name="need_build_down">#REF!</definedName>
    <definedName name="need_control_sum" localSheetId="12">#REF!</definedName>
    <definedName name="need_control_sum" localSheetId="11">#REF!</definedName>
    <definedName name="need_control_sum" localSheetId="2">#REF!</definedName>
    <definedName name="need_control_sum" localSheetId="13">#REF!</definedName>
    <definedName name="need_control_sum" localSheetId="8">#REF!</definedName>
    <definedName name="need_control_sum" localSheetId="0">#REF!</definedName>
    <definedName name="need_control_sum" localSheetId="15">#REF!</definedName>
    <definedName name="need_control_sum" localSheetId="14">#REF!</definedName>
    <definedName name="need_control_sum" localSheetId="9">#REF!</definedName>
    <definedName name="need_control_sum" localSheetId="7">#REF!</definedName>
    <definedName name="need_control_sum" localSheetId="10">#REF!</definedName>
    <definedName name="need_control_sum" localSheetId="3">#REF!</definedName>
    <definedName name="need_control_sum">#REF!</definedName>
    <definedName name="oishsvraxpbc3jz3kk3m5zcwm0" localSheetId="12">#REF!</definedName>
    <definedName name="oishsvraxpbc3jz3kk3m5zcwm0" localSheetId="11">#REF!</definedName>
    <definedName name="oishsvraxpbc3jz3kk3m5zcwm0" localSheetId="13">#REF!</definedName>
    <definedName name="oishsvraxpbc3jz3kk3m5zcwm0" localSheetId="0">#REF!</definedName>
    <definedName name="oishsvraxpbc3jz3kk3m5zcwm0" localSheetId="15">#REF!</definedName>
    <definedName name="oishsvraxpbc3jz3kk3m5zcwm0" localSheetId="14">#REF!</definedName>
    <definedName name="oishsvraxpbc3jz3kk3m5zcwm0" localSheetId="10">#REF!</definedName>
    <definedName name="oishsvraxpbc3jz3kk3m5zcwm0" localSheetId="3">#REF!</definedName>
    <definedName name="oishsvraxpbc3jz3kk3m5zcwm0">#REF!</definedName>
    <definedName name="page_to_sheet_br" localSheetId="12">#REF!</definedName>
    <definedName name="page_to_sheet_br" localSheetId="11">#REF!</definedName>
    <definedName name="page_to_sheet_br" localSheetId="2">#REF!</definedName>
    <definedName name="page_to_sheet_br" localSheetId="13">#REF!</definedName>
    <definedName name="page_to_sheet_br" localSheetId="8">#REF!</definedName>
    <definedName name="page_to_sheet_br" localSheetId="0">#REF!</definedName>
    <definedName name="page_to_sheet_br" localSheetId="15">#REF!</definedName>
    <definedName name="page_to_sheet_br" localSheetId="14">#REF!</definedName>
    <definedName name="page_to_sheet_br" localSheetId="9">#REF!</definedName>
    <definedName name="page_to_sheet_br" localSheetId="7">#REF!</definedName>
    <definedName name="page_to_sheet_br" localSheetId="10">#REF!</definedName>
    <definedName name="page_to_sheet_br" localSheetId="3">#REF!</definedName>
    <definedName name="page_to_sheet_br">#REF!</definedName>
    <definedName name="pf4ktio2ct2wb5lic4d0ij22zg" localSheetId="12">#REF!</definedName>
    <definedName name="pf4ktio2ct2wb5lic4d0ij22zg" localSheetId="11">#REF!</definedName>
    <definedName name="pf4ktio2ct2wb5lic4d0ij22zg" localSheetId="13">#REF!</definedName>
    <definedName name="pf4ktio2ct2wb5lic4d0ij22zg" localSheetId="0">#REF!</definedName>
    <definedName name="pf4ktio2ct2wb5lic4d0ij22zg" localSheetId="15">#REF!</definedName>
    <definedName name="pf4ktio2ct2wb5lic4d0ij22zg" localSheetId="14">#REF!</definedName>
    <definedName name="pf4ktio2ct2wb5lic4d0ij22zg" localSheetId="10">#REF!</definedName>
    <definedName name="pf4ktio2ct2wb5lic4d0ij22zg" localSheetId="3">#REF!</definedName>
    <definedName name="pf4ktio2ct2wb5lic4d0ij22zg">#REF!</definedName>
    <definedName name="qhgcjeqs4xbh5af0b0knrgslds" localSheetId="12">#REF!</definedName>
    <definedName name="qhgcjeqs4xbh5af0b0knrgslds" localSheetId="11">#REF!</definedName>
    <definedName name="qhgcjeqs4xbh5af0b0knrgslds" localSheetId="13">#REF!</definedName>
    <definedName name="qhgcjeqs4xbh5af0b0knrgslds" localSheetId="0">#REF!</definedName>
    <definedName name="qhgcjeqs4xbh5af0b0knrgslds" localSheetId="15">#REF!</definedName>
    <definedName name="qhgcjeqs4xbh5af0b0knrgslds" localSheetId="14">#REF!</definedName>
    <definedName name="qhgcjeqs4xbh5af0b0knrgslds" localSheetId="10">#REF!</definedName>
    <definedName name="qhgcjeqs4xbh5af0b0knrgslds" localSheetId="3">#REF!</definedName>
    <definedName name="qhgcjeqs4xbh5af0b0knrgslds">#REF!</definedName>
    <definedName name="qm1r2zbyvxaabczgs5nd53xmq4" localSheetId="12">#REF!</definedName>
    <definedName name="qm1r2zbyvxaabczgs5nd53xmq4" localSheetId="11">#REF!</definedName>
    <definedName name="qm1r2zbyvxaabczgs5nd53xmq4" localSheetId="13">#REF!</definedName>
    <definedName name="qm1r2zbyvxaabczgs5nd53xmq4" localSheetId="0">#REF!</definedName>
    <definedName name="qm1r2zbyvxaabczgs5nd53xmq4" localSheetId="15">#REF!</definedName>
    <definedName name="qm1r2zbyvxaabczgs5nd53xmq4" localSheetId="14">#REF!</definedName>
    <definedName name="qm1r2zbyvxaabczgs5nd53xmq4" localSheetId="10">#REF!</definedName>
    <definedName name="qm1r2zbyvxaabczgs5nd53xmq4" localSheetId="3">#REF!</definedName>
    <definedName name="qm1r2zbyvxaabczgs5nd53xmq4">#REF!</definedName>
    <definedName name="qunp1nijp1aaxbgswizf0lz200" localSheetId="12">#REF!</definedName>
    <definedName name="qunp1nijp1aaxbgswizf0lz200" localSheetId="11">#REF!</definedName>
    <definedName name="qunp1nijp1aaxbgswizf0lz200" localSheetId="13">#REF!</definedName>
    <definedName name="qunp1nijp1aaxbgswizf0lz200" localSheetId="0">#REF!</definedName>
    <definedName name="qunp1nijp1aaxbgswizf0lz200" localSheetId="15">#REF!</definedName>
    <definedName name="qunp1nijp1aaxbgswizf0lz200" localSheetId="14">#REF!</definedName>
    <definedName name="qunp1nijp1aaxbgswizf0lz200" localSheetId="10">#REF!</definedName>
    <definedName name="qunp1nijp1aaxbgswizf0lz200" localSheetId="3">#REF!</definedName>
    <definedName name="qunp1nijp1aaxbgswizf0lz200">#REF!</definedName>
    <definedName name="razn_down_rows" localSheetId="12">#REF!</definedName>
    <definedName name="razn_down_rows" localSheetId="11">#REF!</definedName>
    <definedName name="razn_down_rows" localSheetId="2">#REF!</definedName>
    <definedName name="razn_down_rows" localSheetId="13">#REF!</definedName>
    <definedName name="razn_down_rows" localSheetId="8">#REF!</definedName>
    <definedName name="razn_down_rows" localSheetId="0">#REF!</definedName>
    <definedName name="razn_down_rows" localSheetId="15">#REF!</definedName>
    <definedName name="razn_down_rows" localSheetId="14">#REF!</definedName>
    <definedName name="razn_down_rows" localSheetId="9">#REF!</definedName>
    <definedName name="razn_down_rows" localSheetId="7">#REF!</definedName>
    <definedName name="razn_down_rows" localSheetId="10">#REF!</definedName>
    <definedName name="razn_down_rows" localSheetId="3">#REF!</definedName>
    <definedName name="razn_down_rows">#REF!</definedName>
    <definedName name="rcn525ywmx4pde1kn3aevp0dfk" localSheetId="12">#REF!</definedName>
    <definedName name="rcn525ywmx4pde1kn3aevp0dfk" localSheetId="11">#REF!</definedName>
    <definedName name="rcn525ywmx4pde1kn3aevp0dfk" localSheetId="13">#REF!</definedName>
    <definedName name="rcn525ywmx4pde1kn3aevp0dfk" localSheetId="0">#REF!</definedName>
    <definedName name="rcn525ywmx4pde1kn3aevp0dfk" localSheetId="15">#REF!</definedName>
    <definedName name="rcn525ywmx4pde1kn3aevp0dfk" localSheetId="14">#REF!</definedName>
    <definedName name="rcn525ywmx4pde1kn3aevp0dfk" localSheetId="10">#REF!</definedName>
    <definedName name="rcn525ywmx4pde1kn3aevp0dfk" localSheetId="3">#REF!</definedName>
    <definedName name="rcn525ywmx4pde1kn3aevp0dfk">#REF!</definedName>
    <definedName name="rows_to_delete" localSheetId="12">#REF!</definedName>
    <definedName name="rows_to_delete" localSheetId="11">#REF!</definedName>
    <definedName name="rows_to_delete" localSheetId="2">#REF!</definedName>
    <definedName name="rows_to_delete" localSheetId="13">#REF!</definedName>
    <definedName name="rows_to_delete" localSheetId="8">#REF!</definedName>
    <definedName name="rows_to_delete" localSheetId="0">#REF!</definedName>
    <definedName name="rows_to_delete" localSheetId="15">#REF!</definedName>
    <definedName name="rows_to_delete" localSheetId="14">#REF!</definedName>
    <definedName name="rows_to_delete" localSheetId="9">#REF!</definedName>
    <definedName name="rows_to_delete" localSheetId="7">#REF!</definedName>
    <definedName name="rows_to_delete" localSheetId="10">#REF!</definedName>
    <definedName name="rows_to_delete" localSheetId="3">#REF!</definedName>
    <definedName name="rows_to_delete">#REF!</definedName>
    <definedName name="rows_to_last" localSheetId="12">#REF!</definedName>
    <definedName name="rows_to_last" localSheetId="11">#REF!</definedName>
    <definedName name="rows_to_last" localSheetId="2">#REF!</definedName>
    <definedName name="rows_to_last" localSheetId="13">#REF!</definedName>
    <definedName name="rows_to_last" localSheetId="8">#REF!</definedName>
    <definedName name="rows_to_last" localSheetId="0">#REF!</definedName>
    <definedName name="rows_to_last" localSheetId="15">#REF!</definedName>
    <definedName name="rows_to_last" localSheetId="14">#REF!</definedName>
    <definedName name="rows_to_last" localSheetId="9">#REF!</definedName>
    <definedName name="rows_to_last" localSheetId="7">#REF!</definedName>
    <definedName name="rows_to_last" localSheetId="10">#REF!</definedName>
    <definedName name="rows_to_last" localSheetId="3">#REF!</definedName>
    <definedName name="rows_to_last">#REF!</definedName>
    <definedName name="SIGN" localSheetId="4">'вед2018 прил7'!$B$19:$I$20</definedName>
    <definedName name="SIGN" localSheetId="5">'КЦСР2018 прил9'!$B$18:$I$19</definedName>
    <definedName name="SIGN" localSheetId="6">МП11!$B$15:$I$16</definedName>
    <definedName name="Signature_in_razn" localSheetId="12">#REF!</definedName>
    <definedName name="Signature_in_razn" localSheetId="11">#REF!</definedName>
    <definedName name="Signature_in_razn" localSheetId="2">#REF!</definedName>
    <definedName name="Signature_in_razn" localSheetId="13">#REF!</definedName>
    <definedName name="Signature_in_razn" localSheetId="8">#REF!</definedName>
    <definedName name="Signature_in_razn" localSheetId="0">#REF!</definedName>
    <definedName name="Signature_in_razn" localSheetId="15">#REF!</definedName>
    <definedName name="Signature_in_razn" localSheetId="14">#REF!</definedName>
    <definedName name="Signature_in_razn" localSheetId="9">#REF!</definedName>
    <definedName name="Signature_in_razn" localSheetId="7">#REF!</definedName>
    <definedName name="Signature_in_razn" localSheetId="10">#REF!</definedName>
    <definedName name="Signature_in_razn" localSheetId="3">#REF!</definedName>
    <definedName name="Signature_in_razn">#REF!</definedName>
    <definedName name="swpjxblu3dbu33cqzchc5hkk0w" localSheetId="12">#REF!</definedName>
    <definedName name="swpjxblu3dbu33cqzchc5hkk0w" localSheetId="11">#REF!</definedName>
    <definedName name="swpjxblu3dbu33cqzchc5hkk0w" localSheetId="13">#REF!</definedName>
    <definedName name="swpjxblu3dbu33cqzchc5hkk0w" localSheetId="0">#REF!</definedName>
    <definedName name="swpjxblu3dbu33cqzchc5hkk0w" localSheetId="15">#REF!</definedName>
    <definedName name="swpjxblu3dbu33cqzchc5hkk0w" localSheetId="14">#REF!</definedName>
    <definedName name="swpjxblu3dbu33cqzchc5hkk0w" localSheetId="10">#REF!</definedName>
    <definedName name="swpjxblu3dbu33cqzchc5hkk0w" localSheetId="3">#REF!</definedName>
    <definedName name="swpjxblu3dbu33cqzchc5hkk0w">#REF!</definedName>
    <definedName name="syjdhdk35p4nh3cjfxnviauzls" localSheetId="12">#REF!</definedName>
    <definedName name="syjdhdk35p4nh3cjfxnviauzls" localSheetId="11">#REF!</definedName>
    <definedName name="syjdhdk35p4nh3cjfxnviauzls" localSheetId="13">#REF!</definedName>
    <definedName name="syjdhdk35p4nh3cjfxnviauzls" localSheetId="0">#REF!</definedName>
    <definedName name="syjdhdk35p4nh3cjfxnviauzls" localSheetId="15">#REF!</definedName>
    <definedName name="syjdhdk35p4nh3cjfxnviauzls" localSheetId="14">#REF!</definedName>
    <definedName name="syjdhdk35p4nh3cjfxnviauzls" localSheetId="10">#REF!</definedName>
    <definedName name="syjdhdk35p4nh3cjfxnviauzls" localSheetId="3">#REF!</definedName>
    <definedName name="syjdhdk35p4nh3cjfxnviauzls">#REF!</definedName>
    <definedName name="t1iocfpqd13el1y2ekxnfpwstw" localSheetId="12">#REF!</definedName>
    <definedName name="t1iocfpqd13el1y2ekxnfpwstw" localSheetId="11">#REF!</definedName>
    <definedName name="t1iocfpqd13el1y2ekxnfpwstw" localSheetId="13">#REF!</definedName>
    <definedName name="t1iocfpqd13el1y2ekxnfpwstw" localSheetId="0">#REF!</definedName>
    <definedName name="t1iocfpqd13el1y2ekxnfpwstw" localSheetId="15">#REF!</definedName>
    <definedName name="t1iocfpqd13el1y2ekxnfpwstw" localSheetId="14">#REF!</definedName>
    <definedName name="t1iocfpqd13el1y2ekxnfpwstw" localSheetId="10">#REF!</definedName>
    <definedName name="t1iocfpqd13el1y2ekxnfpwstw" localSheetId="3">#REF!</definedName>
    <definedName name="t1iocfpqd13el1y2ekxnfpwstw">#REF!</definedName>
    <definedName name="tqwxsrwtrd3p34nrtmvfunozag" localSheetId="12">#REF!</definedName>
    <definedName name="tqwxsrwtrd3p34nrtmvfunozag" localSheetId="11">#REF!</definedName>
    <definedName name="tqwxsrwtrd3p34nrtmvfunozag" localSheetId="13">#REF!</definedName>
    <definedName name="tqwxsrwtrd3p34nrtmvfunozag" localSheetId="0">#REF!</definedName>
    <definedName name="tqwxsrwtrd3p34nrtmvfunozag" localSheetId="15">#REF!</definedName>
    <definedName name="tqwxsrwtrd3p34nrtmvfunozag" localSheetId="14">#REF!</definedName>
    <definedName name="tqwxsrwtrd3p34nrtmvfunozag" localSheetId="10">#REF!</definedName>
    <definedName name="tqwxsrwtrd3p34nrtmvfunozag" localSheetId="3">#REF!</definedName>
    <definedName name="tqwxsrwtrd3p34nrtmvfunozag">#REF!</definedName>
    <definedName name="u1m5vran2x1y11qx5xfu2j4tz4" localSheetId="12">#REF!</definedName>
    <definedName name="u1m5vran2x1y11qx5xfu2j4tz4" localSheetId="11">#REF!</definedName>
    <definedName name="u1m5vran2x1y11qx5xfu2j4tz4" localSheetId="13">#REF!</definedName>
    <definedName name="u1m5vran2x1y11qx5xfu2j4tz4" localSheetId="0">#REF!</definedName>
    <definedName name="u1m5vran2x1y11qx5xfu2j4tz4" localSheetId="15">#REF!</definedName>
    <definedName name="u1m5vran2x1y11qx5xfu2j4tz4" localSheetId="14">#REF!</definedName>
    <definedName name="u1m5vran2x1y11qx5xfu2j4tz4" localSheetId="10">#REF!</definedName>
    <definedName name="u1m5vran2x1y11qx5xfu2j4tz4" localSheetId="3">#REF!</definedName>
    <definedName name="u1m5vran2x1y11qx5xfu2j4tz4">#REF!</definedName>
    <definedName name="ua41amkhph5c1h53xxk2wbxxpk" localSheetId="12">#REF!</definedName>
    <definedName name="ua41amkhph5c1h53xxk2wbxxpk" localSheetId="11">#REF!</definedName>
    <definedName name="ua41amkhph5c1h53xxk2wbxxpk" localSheetId="13">#REF!</definedName>
    <definedName name="ua41amkhph5c1h53xxk2wbxxpk" localSheetId="0">#REF!</definedName>
    <definedName name="ua41amkhph5c1h53xxk2wbxxpk" localSheetId="15">#REF!</definedName>
    <definedName name="ua41amkhph5c1h53xxk2wbxxpk" localSheetId="14">#REF!</definedName>
    <definedName name="ua41amkhph5c1h53xxk2wbxxpk" localSheetId="10">#REF!</definedName>
    <definedName name="ua41amkhph5c1h53xxk2wbxxpk" localSheetId="3">#REF!</definedName>
    <definedName name="ua41amkhph5c1h53xxk2wbxxpk">#REF!</definedName>
    <definedName name="vm2ikyzfyl3c3f2vbofwexhk2c" localSheetId="12">#REF!</definedName>
    <definedName name="vm2ikyzfyl3c3f2vbofwexhk2c" localSheetId="11">#REF!</definedName>
    <definedName name="vm2ikyzfyl3c3f2vbofwexhk2c" localSheetId="13">#REF!</definedName>
    <definedName name="vm2ikyzfyl3c3f2vbofwexhk2c" localSheetId="0">#REF!</definedName>
    <definedName name="vm2ikyzfyl3c3f2vbofwexhk2c" localSheetId="15">#REF!</definedName>
    <definedName name="vm2ikyzfyl3c3f2vbofwexhk2c" localSheetId="14">#REF!</definedName>
    <definedName name="vm2ikyzfyl3c3f2vbofwexhk2c" localSheetId="10">#REF!</definedName>
    <definedName name="vm2ikyzfyl3c3f2vbofwexhk2c" localSheetId="3">#REF!</definedName>
    <definedName name="vm2ikyzfyl3c3f2vbofwexhk2c">#REF!</definedName>
    <definedName name="w1nehiloq13fdfxu13klcaopgw" localSheetId="12">#REF!</definedName>
    <definedName name="w1nehiloq13fdfxu13klcaopgw" localSheetId="11">#REF!</definedName>
    <definedName name="w1nehiloq13fdfxu13klcaopgw" localSheetId="13">#REF!</definedName>
    <definedName name="w1nehiloq13fdfxu13klcaopgw" localSheetId="0">#REF!</definedName>
    <definedName name="w1nehiloq13fdfxu13klcaopgw" localSheetId="15">#REF!</definedName>
    <definedName name="w1nehiloq13fdfxu13klcaopgw" localSheetId="14">#REF!</definedName>
    <definedName name="w1nehiloq13fdfxu13klcaopgw" localSheetId="10">#REF!</definedName>
    <definedName name="w1nehiloq13fdfxu13klcaopgw" localSheetId="3">#REF!</definedName>
    <definedName name="w1nehiloq13fdfxu13klcaopgw">#REF!</definedName>
    <definedName name="whvhn4kg25bcn2skpkb3bqydz4" localSheetId="12">#REF!</definedName>
    <definedName name="whvhn4kg25bcn2skpkb3bqydz4" localSheetId="11">#REF!</definedName>
    <definedName name="whvhn4kg25bcn2skpkb3bqydz4" localSheetId="13">#REF!</definedName>
    <definedName name="whvhn4kg25bcn2skpkb3bqydz4" localSheetId="0">#REF!</definedName>
    <definedName name="whvhn4kg25bcn2skpkb3bqydz4" localSheetId="15">#REF!</definedName>
    <definedName name="whvhn4kg25bcn2skpkb3bqydz4" localSheetId="14">#REF!</definedName>
    <definedName name="whvhn4kg25bcn2skpkb3bqydz4" localSheetId="10">#REF!</definedName>
    <definedName name="whvhn4kg25bcn2skpkb3bqydz4" localSheetId="3">#REF!</definedName>
    <definedName name="whvhn4kg25bcn2skpkb3bqydz4">#REF!</definedName>
    <definedName name="wqazcjs4o12a5adpyzuqhb5cko" localSheetId="12">#REF!</definedName>
    <definedName name="wqazcjs4o12a5adpyzuqhb5cko" localSheetId="11">#REF!</definedName>
    <definedName name="wqazcjs4o12a5adpyzuqhb5cko" localSheetId="13">#REF!</definedName>
    <definedName name="wqazcjs4o12a5adpyzuqhb5cko" localSheetId="0">#REF!</definedName>
    <definedName name="wqazcjs4o12a5adpyzuqhb5cko" localSheetId="15">#REF!</definedName>
    <definedName name="wqazcjs4o12a5adpyzuqhb5cko" localSheetId="14">#REF!</definedName>
    <definedName name="wqazcjs4o12a5adpyzuqhb5cko" localSheetId="10">#REF!</definedName>
    <definedName name="wqazcjs4o12a5adpyzuqhb5cko" localSheetId="3">#REF!</definedName>
    <definedName name="wqazcjs4o12a5adpyzuqhb5cko">#REF!</definedName>
    <definedName name="x50bwhcspt2rtgjg0vg0hfk2ns" localSheetId="12">#REF!</definedName>
    <definedName name="x50bwhcspt2rtgjg0vg0hfk2ns" localSheetId="11">#REF!</definedName>
    <definedName name="x50bwhcspt2rtgjg0vg0hfk2ns" localSheetId="13">#REF!</definedName>
    <definedName name="x50bwhcspt2rtgjg0vg0hfk2ns" localSheetId="0">#REF!</definedName>
    <definedName name="x50bwhcspt2rtgjg0vg0hfk2ns" localSheetId="15">#REF!</definedName>
    <definedName name="x50bwhcspt2rtgjg0vg0hfk2ns" localSheetId="14">#REF!</definedName>
    <definedName name="x50bwhcspt2rtgjg0vg0hfk2ns" localSheetId="10">#REF!</definedName>
    <definedName name="x50bwhcspt2rtgjg0vg0hfk2ns" localSheetId="3">#REF!</definedName>
    <definedName name="x50bwhcspt2rtgjg0vg0hfk2ns">#REF!</definedName>
    <definedName name="xfiudkw3z5aq3govpiyzsxyki0" localSheetId="12">#REF!</definedName>
    <definedName name="xfiudkw3z5aq3govpiyzsxyki0" localSheetId="11">#REF!</definedName>
    <definedName name="xfiudkw3z5aq3govpiyzsxyki0" localSheetId="13">#REF!</definedName>
    <definedName name="xfiudkw3z5aq3govpiyzsxyki0" localSheetId="0">#REF!</definedName>
    <definedName name="xfiudkw3z5aq3govpiyzsxyki0" localSheetId="15">#REF!</definedName>
    <definedName name="xfiudkw3z5aq3govpiyzsxyki0" localSheetId="14">#REF!</definedName>
    <definedName name="xfiudkw3z5aq3govpiyzsxyki0" localSheetId="10">#REF!</definedName>
    <definedName name="xfiudkw3z5aq3govpiyzsxyki0" localSheetId="3">#REF!</definedName>
    <definedName name="xfiudkw3z5aq3govpiyzsxyki0">#REF!</definedName>
    <definedName name="а" localSheetId="12">[1]ожидаемое!#REF!</definedName>
    <definedName name="а" localSheetId="11">[1]ожидаемое!#REF!</definedName>
    <definedName name="а" localSheetId="2">[1]ожидаемое!#REF!</definedName>
    <definedName name="а" localSheetId="13">[1]ожидаемое!#REF!</definedName>
    <definedName name="а" localSheetId="0">[1]ожидаемое!#REF!</definedName>
    <definedName name="а" localSheetId="15">[1]ожидаемое!#REF!</definedName>
    <definedName name="а" localSheetId="14">[1]ожидаемое!#REF!</definedName>
    <definedName name="а" localSheetId="9">[1]ожидаемое!#REF!</definedName>
    <definedName name="а" localSheetId="7">[1]ожидаемое!#REF!</definedName>
    <definedName name="а" localSheetId="10">[1]ожидаемое!#REF!</definedName>
    <definedName name="а" localSheetId="3">[1]ожидаемое!#REF!</definedName>
    <definedName name="а">[1]ожидаемое!#REF!</definedName>
    <definedName name="д" localSheetId="12">#REF!</definedName>
    <definedName name="д" localSheetId="11">#REF!</definedName>
    <definedName name="д" localSheetId="2">#REF!</definedName>
    <definedName name="д" localSheetId="13">#REF!</definedName>
    <definedName name="д" localSheetId="0">#REF!</definedName>
    <definedName name="д" localSheetId="15">#REF!</definedName>
    <definedName name="д" localSheetId="14">#REF!</definedName>
    <definedName name="д" localSheetId="9">#REF!</definedName>
    <definedName name="д" localSheetId="7">#REF!</definedName>
    <definedName name="д" localSheetId="10">#REF!</definedName>
    <definedName name="д" localSheetId="3">#REF!</definedName>
    <definedName name="д">#REF!</definedName>
    <definedName name="дд" localSheetId="12">#REF!</definedName>
    <definedName name="дд" localSheetId="11">#REF!</definedName>
    <definedName name="дд" localSheetId="13">#REF!</definedName>
    <definedName name="дд" localSheetId="15">#REF!</definedName>
    <definedName name="дд" localSheetId="14">#REF!</definedName>
    <definedName name="дд" localSheetId="9">#REF!</definedName>
    <definedName name="дд" localSheetId="10">#REF!</definedName>
    <definedName name="дд" localSheetId="3">#REF!</definedName>
    <definedName name="дд">#REF!</definedName>
    <definedName name="дох" localSheetId="12">#REF!</definedName>
    <definedName name="дох" localSheetId="11">#REF!</definedName>
    <definedName name="дох" localSheetId="2">#REF!</definedName>
    <definedName name="дох" localSheetId="13">#REF!</definedName>
    <definedName name="дох" localSheetId="0">#REF!</definedName>
    <definedName name="дох" localSheetId="15">#REF!</definedName>
    <definedName name="дох" localSheetId="14">#REF!</definedName>
    <definedName name="дох" localSheetId="9">#REF!</definedName>
    <definedName name="дох" localSheetId="7">#REF!</definedName>
    <definedName name="дох" localSheetId="10">#REF!</definedName>
    <definedName name="дох" localSheetId="3">#REF!</definedName>
    <definedName name="дох">#REF!</definedName>
    <definedName name="доходы" localSheetId="12">#REF!</definedName>
    <definedName name="доходы" localSheetId="11">#REF!</definedName>
    <definedName name="доходы" localSheetId="2">#REF!</definedName>
    <definedName name="доходы" localSheetId="13">#REF!</definedName>
    <definedName name="доходы" localSheetId="8">#REF!</definedName>
    <definedName name="доходы" localSheetId="0">#REF!</definedName>
    <definedName name="доходы" localSheetId="15">#REF!</definedName>
    <definedName name="доходы" localSheetId="14">#REF!</definedName>
    <definedName name="доходы" localSheetId="9">#REF!</definedName>
    <definedName name="доходы" localSheetId="7">#REF!</definedName>
    <definedName name="доходы" localSheetId="10">#REF!</definedName>
    <definedName name="доходы" localSheetId="3">#REF!</definedName>
    <definedName name="доходы">#REF!</definedName>
    <definedName name="доходы2014" localSheetId="12">#REF!</definedName>
    <definedName name="доходы2014" localSheetId="11">#REF!</definedName>
    <definedName name="доходы2014" localSheetId="2">#REF!</definedName>
    <definedName name="доходы2014" localSheetId="13">#REF!</definedName>
    <definedName name="доходы2014" localSheetId="0">#REF!</definedName>
    <definedName name="доходы2014" localSheetId="15">#REF!</definedName>
    <definedName name="доходы2014" localSheetId="14">#REF!</definedName>
    <definedName name="доходы2014" localSheetId="9">#REF!</definedName>
    <definedName name="доходы2014" localSheetId="7">#REF!</definedName>
    <definedName name="доходы2014" localSheetId="10">#REF!</definedName>
    <definedName name="доходы2014" localSheetId="3">#REF!</definedName>
    <definedName name="доходы2014">#REF!</definedName>
    <definedName name="_xlnm.Print_Titles" localSheetId="1">'адм дох прил2'!$7:$8</definedName>
    <definedName name="_xlnm.Print_Titles" localSheetId="4">'вед2018 прил7'!$9:$11</definedName>
    <definedName name="_xlnm.Print_Titles" localSheetId="2">'дох прил4'!$7:$10</definedName>
    <definedName name="_xlnm.Print_Titles" localSheetId="8">заимст17!$9:$9</definedName>
    <definedName name="_xlnm.Print_Titles" localSheetId="5">'КЦСР2018 прил9'!$8:$10</definedName>
    <definedName name="_xlnm.Print_Titles" localSheetId="6">МП11!$7:$8</definedName>
    <definedName name="_xlnm.Print_Titles" localSheetId="3">'функ прил6'!$7:$8</definedName>
    <definedName name="_xlnm.Print_Area" localSheetId="1">'адм дох прил2'!$A$1:$D$149</definedName>
    <definedName name="_xlnm.Print_Area" localSheetId="12">благ25!$A$1:$F$14</definedName>
    <definedName name="_xlnm.Print_Area" localSheetId="11">'благ-во24'!$A$1:$F$18</definedName>
    <definedName name="_xlnm.Print_Area" localSheetId="2">'дох прил4'!$A$1:$O$171</definedName>
    <definedName name="_xlnm.Print_Area" localSheetId="13">жкх26!$A$1:$F$13</definedName>
    <definedName name="_xlnm.Print_Area" localSheetId="8">заимст17!$A$1:$E$18</definedName>
    <definedName name="_xlnm.Print_Area" localSheetId="0">истприл1!$A$1:$F$35</definedName>
    <definedName name="_xlnm.Print_Area" localSheetId="15">'мол спец28'!$A$1:$F$15</definedName>
    <definedName name="_xlnm.Print_Area" localSheetId="14">МРОТ27!$A$1:$F$22</definedName>
    <definedName name="_xlnm.Print_Area" localSheetId="9">сад22!$A$1:$E$13</definedName>
    <definedName name="_xlnm.Print_Area" localSheetId="7">сбалан14!$A$1:$F$23</definedName>
    <definedName name="_xlnm.Print_Area" localSheetId="10">'связь 23'!$A$1:$F$13</definedName>
    <definedName name="_xlnm.Print_Area" localSheetId="3">'функ прил6'!$A$1:$G$61</definedName>
    <definedName name="оо" localSheetId="12">#REF!</definedName>
    <definedName name="оо" localSheetId="11">#REF!</definedName>
    <definedName name="оо" localSheetId="13">#REF!</definedName>
    <definedName name="оо" localSheetId="15">#REF!</definedName>
    <definedName name="оо" localSheetId="14">#REF!</definedName>
    <definedName name="оо" localSheetId="9">#REF!</definedName>
    <definedName name="оо" localSheetId="10">#REF!</definedName>
    <definedName name="оо" localSheetId="3">#REF!</definedName>
    <definedName name="оо">#REF!</definedName>
    <definedName name="ооо" localSheetId="12">#REF!</definedName>
    <definedName name="ооо" localSheetId="11">#REF!</definedName>
    <definedName name="ооо" localSheetId="13">#REF!</definedName>
    <definedName name="ооо" localSheetId="15">#REF!</definedName>
    <definedName name="ооо" localSheetId="14">#REF!</definedName>
    <definedName name="ооо" localSheetId="9">#REF!</definedName>
    <definedName name="ооо" localSheetId="10">#REF!</definedName>
    <definedName name="ооо" localSheetId="3">#REF!</definedName>
    <definedName name="ооо">#REF!</definedName>
  </definedNames>
  <calcPr calcId="125725"/>
</workbook>
</file>

<file path=xl/calcChain.xml><?xml version="1.0" encoding="utf-8"?>
<calcChain xmlns="http://schemas.openxmlformats.org/spreadsheetml/2006/main">
  <c r="A12" i="72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F75"/>
  <c r="F73"/>
  <c r="F72"/>
  <c r="F71"/>
  <c r="F70"/>
  <c r="F69"/>
  <c r="F12"/>
  <c r="F14"/>
  <c r="F13"/>
  <c r="F15"/>
  <c r="F16"/>
  <c r="F18"/>
  <c r="G364" i="71"/>
  <c r="G363"/>
  <c r="G362"/>
  <c r="G351"/>
  <c r="G352"/>
  <c r="G353"/>
  <c r="N170" i="77"/>
  <c r="L170"/>
  <c r="M170" s="1"/>
  <c r="O170" s="1"/>
  <c r="N169"/>
  <c r="N168" s="1"/>
  <c r="L169"/>
  <c r="L168" s="1"/>
  <c r="K169"/>
  <c r="M169" s="1"/>
  <c r="O169" s="1"/>
  <c r="N167"/>
  <c r="N166" s="1"/>
  <c r="N165" s="1"/>
  <c r="M167"/>
  <c r="O167" s="1"/>
  <c r="O166" s="1"/>
  <c r="O165" s="1"/>
  <c r="M166"/>
  <c r="M165" s="1"/>
  <c r="L166"/>
  <c r="L165" s="1"/>
  <c r="K166"/>
  <c r="K165" s="1"/>
  <c r="O164"/>
  <c r="M164"/>
  <c r="O163"/>
  <c r="O162"/>
  <c r="O161"/>
  <c r="M161"/>
  <c r="N160"/>
  <c r="M160"/>
  <c r="O160" s="1"/>
  <c r="L160"/>
  <c r="K160"/>
  <c r="M159"/>
  <c r="O159" s="1"/>
  <c r="L159"/>
  <c r="N158"/>
  <c r="M158"/>
  <c r="O158" s="1"/>
  <c r="L158"/>
  <c r="L157" s="1"/>
  <c r="K158"/>
  <c r="K157" s="1"/>
  <c r="M157" s="1"/>
  <c r="O157" s="1"/>
  <c r="N157"/>
  <c r="O156"/>
  <c r="M156"/>
  <c r="K155"/>
  <c r="M155" s="1"/>
  <c r="O155" s="1"/>
  <c r="O154"/>
  <c r="M154"/>
  <c r="N153"/>
  <c r="M153"/>
  <c r="O153" s="1"/>
  <c r="K153"/>
  <c r="M152"/>
  <c r="O152" s="1"/>
  <c r="O151"/>
  <c r="M151"/>
  <c r="K151"/>
  <c r="O150"/>
  <c r="M150"/>
  <c r="L149"/>
  <c r="K149"/>
  <c r="M149" s="1"/>
  <c r="O149" s="1"/>
  <c r="O148"/>
  <c r="M148"/>
  <c r="O147"/>
  <c r="M147"/>
  <c r="K147"/>
  <c r="M146"/>
  <c r="O146" s="1"/>
  <c r="O145"/>
  <c r="M145"/>
  <c r="M144"/>
  <c r="O144" s="1"/>
  <c r="O143"/>
  <c r="M143"/>
  <c r="L143"/>
  <c r="O142"/>
  <c r="M142"/>
  <c r="O141"/>
  <c r="M141"/>
  <c r="O140"/>
  <c r="M140"/>
  <c r="L140"/>
  <c r="M139"/>
  <c r="O139" s="1"/>
  <c r="O138"/>
  <c r="M138"/>
  <c r="M137"/>
  <c r="O137" s="1"/>
  <c r="O136"/>
  <c r="M136"/>
  <c r="M135"/>
  <c r="O135" s="1"/>
  <c r="O134"/>
  <c r="M134"/>
  <c r="M133"/>
  <c r="O133" s="1"/>
  <c r="O132"/>
  <c r="M132"/>
  <c r="M131"/>
  <c r="O131" s="1"/>
  <c r="O130"/>
  <c r="M130"/>
  <c r="M129"/>
  <c r="O129" s="1"/>
  <c r="O128"/>
  <c r="M128"/>
  <c r="N127"/>
  <c r="N126" s="1"/>
  <c r="N125" s="1"/>
  <c r="M127"/>
  <c r="O127" s="1"/>
  <c r="L127"/>
  <c r="L126" s="1"/>
  <c r="L125" s="1"/>
  <c r="K127"/>
  <c r="K126"/>
  <c r="O124"/>
  <c r="O123"/>
  <c r="O122"/>
  <c r="O121"/>
  <c r="L120"/>
  <c r="M120" s="1"/>
  <c r="O120" s="1"/>
  <c r="O119"/>
  <c r="O118"/>
  <c r="M117"/>
  <c r="O117" s="1"/>
  <c r="O116"/>
  <c r="M116"/>
  <c r="M115"/>
  <c r="O115" s="1"/>
  <c r="O114"/>
  <c r="M114"/>
  <c r="O113"/>
  <c r="O112"/>
  <c r="M112"/>
  <c r="K112"/>
  <c r="O111"/>
  <c r="O110"/>
  <c r="O109"/>
  <c r="O108"/>
  <c r="M108"/>
  <c r="O107"/>
  <c r="M107"/>
  <c r="O106"/>
  <c r="M106"/>
  <c r="O105"/>
  <c r="M105"/>
  <c r="O104"/>
  <c r="M104"/>
  <c r="O103"/>
  <c r="M103"/>
  <c r="O102"/>
  <c r="O101"/>
  <c r="N100"/>
  <c r="N99" s="1"/>
  <c r="N95" s="1"/>
  <c r="N90" s="1"/>
  <c r="K100"/>
  <c r="K99"/>
  <c r="O98"/>
  <c r="M98"/>
  <c r="O97"/>
  <c r="O96"/>
  <c r="M94"/>
  <c r="O94" s="1"/>
  <c r="N93"/>
  <c r="K93"/>
  <c r="M93" s="1"/>
  <c r="O93" s="1"/>
  <c r="N92"/>
  <c r="K92"/>
  <c r="M92" s="1"/>
  <c r="O92" s="1"/>
  <c r="N91"/>
  <c r="K91"/>
  <c r="M91" s="1"/>
  <c r="O91" s="1"/>
  <c r="N88"/>
  <c r="M88"/>
  <c r="O88" s="1"/>
  <c r="L88"/>
  <c r="N87"/>
  <c r="N86" s="1"/>
  <c r="M87"/>
  <c r="O87" s="1"/>
  <c r="L87"/>
  <c r="L86" s="1"/>
  <c r="L11" s="1"/>
  <c r="K87"/>
  <c r="K86"/>
  <c r="O85"/>
  <c r="M85"/>
  <c r="N84"/>
  <c r="M84"/>
  <c r="O84" s="1"/>
  <c r="K84"/>
  <c r="M83"/>
  <c r="O83" s="1"/>
  <c r="O82"/>
  <c r="O81" s="1"/>
  <c r="N81"/>
  <c r="O80"/>
  <c r="M80"/>
  <c r="N79"/>
  <c r="M79"/>
  <c r="O79" s="1"/>
  <c r="K79"/>
  <c r="O78"/>
  <c r="M78"/>
  <c r="O77"/>
  <c r="M77"/>
  <c r="N76"/>
  <c r="M76"/>
  <c r="O76" s="1"/>
  <c r="K76"/>
  <c r="O75"/>
  <c r="M75"/>
  <c r="O74"/>
  <c r="N74"/>
  <c r="M74"/>
  <c r="K74"/>
  <c r="O73"/>
  <c r="M73"/>
  <c r="N72"/>
  <c r="M72"/>
  <c r="O72" s="1"/>
  <c r="K72"/>
  <c r="K67" s="1"/>
  <c r="M67" s="1"/>
  <c r="O67" s="1"/>
  <c r="O71"/>
  <c r="M71"/>
  <c r="O70"/>
  <c r="M70"/>
  <c r="O69"/>
  <c r="M69"/>
  <c r="O68"/>
  <c r="N68"/>
  <c r="M68"/>
  <c r="K68"/>
  <c r="N67"/>
  <c r="O66"/>
  <c r="O65"/>
  <c r="M65"/>
  <c r="N64"/>
  <c r="N61" s="1"/>
  <c r="N57" s="1"/>
  <c r="M64"/>
  <c r="O64" s="1"/>
  <c r="K64"/>
  <c r="M63"/>
  <c r="O63" s="1"/>
  <c r="N62"/>
  <c r="K62"/>
  <c r="M62" s="1"/>
  <c r="O62" s="1"/>
  <c r="K61"/>
  <c r="M61" s="1"/>
  <c r="O60"/>
  <c r="M60"/>
  <c r="K60"/>
  <c r="O59"/>
  <c r="M59"/>
  <c r="K59"/>
  <c r="M58"/>
  <c r="O58" s="1"/>
  <c r="K58"/>
  <c r="M57"/>
  <c r="O57" s="1"/>
  <c r="K57"/>
  <c r="O56"/>
  <c r="M56"/>
  <c r="O55"/>
  <c r="N55"/>
  <c r="M55"/>
  <c r="K55"/>
  <c r="O54"/>
  <c r="N54"/>
  <c r="M54"/>
  <c r="K54"/>
  <c r="O53"/>
  <c r="N53"/>
  <c r="M53"/>
  <c r="K53"/>
  <c r="O52"/>
  <c r="M52"/>
  <c r="O51"/>
  <c r="M51"/>
  <c r="O50"/>
  <c r="M50"/>
  <c r="N49"/>
  <c r="M49"/>
  <c r="O49" s="1"/>
  <c r="K49"/>
  <c r="K48" s="1"/>
  <c r="M48" s="1"/>
  <c r="O48" s="1"/>
  <c r="N48"/>
  <c r="L48"/>
  <c r="M47"/>
  <c r="O47" s="1"/>
  <c r="N46"/>
  <c r="K46"/>
  <c r="M46" s="1"/>
  <c r="O46" s="1"/>
  <c r="N45"/>
  <c r="K45"/>
  <c r="M45" s="1"/>
  <c r="O45" s="1"/>
  <c r="O44"/>
  <c r="M44"/>
  <c r="N43"/>
  <c r="M43"/>
  <c r="O43" s="1"/>
  <c r="K43"/>
  <c r="M42"/>
  <c r="O42" s="1"/>
  <c r="N41"/>
  <c r="K41"/>
  <c r="M41" s="1"/>
  <c r="O41" s="1"/>
  <c r="O40"/>
  <c r="N40"/>
  <c r="M40"/>
  <c r="O39"/>
  <c r="N39"/>
  <c r="M39"/>
  <c r="K39"/>
  <c r="N38"/>
  <c r="N37"/>
  <c r="O36"/>
  <c r="M36"/>
  <c r="N35"/>
  <c r="M35"/>
  <c r="O35" s="1"/>
  <c r="K35"/>
  <c r="N34"/>
  <c r="M34"/>
  <c r="O34" s="1"/>
  <c r="K34"/>
  <c r="O33"/>
  <c r="M33"/>
  <c r="O32"/>
  <c r="N32"/>
  <c r="M32"/>
  <c r="K32"/>
  <c r="O31"/>
  <c r="M31"/>
  <c r="N30"/>
  <c r="M30"/>
  <c r="O30" s="1"/>
  <c r="K30"/>
  <c r="K27" s="1"/>
  <c r="M27" s="1"/>
  <c r="O27" s="1"/>
  <c r="O29"/>
  <c r="M29"/>
  <c r="O28"/>
  <c r="N28"/>
  <c r="M28"/>
  <c r="K28"/>
  <c r="N27"/>
  <c r="O26"/>
  <c r="M26"/>
  <c r="O25"/>
  <c r="M25"/>
  <c r="O24"/>
  <c r="M24"/>
  <c r="O23"/>
  <c r="M23"/>
  <c r="O22"/>
  <c r="N22"/>
  <c r="N21" s="1"/>
  <c r="O21" s="1"/>
  <c r="M22"/>
  <c r="K22"/>
  <c r="M21"/>
  <c r="K21"/>
  <c r="O20"/>
  <c r="M20"/>
  <c r="O19"/>
  <c r="M19"/>
  <c r="O18"/>
  <c r="M18"/>
  <c r="O17"/>
  <c r="M17"/>
  <c r="O16"/>
  <c r="N16"/>
  <c r="N12" s="1"/>
  <c r="M16"/>
  <c r="K16"/>
  <c r="O15"/>
  <c r="M15"/>
  <c r="N14"/>
  <c r="M14"/>
  <c r="O14" s="1"/>
  <c r="K14"/>
  <c r="N13"/>
  <c r="M13"/>
  <c r="O13" s="1"/>
  <c r="K13"/>
  <c r="K12" s="1"/>
  <c r="M12" l="1"/>
  <c r="O12" s="1"/>
  <c r="M99"/>
  <c r="O99" s="1"/>
  <c r="N89"/>
  <c r="O61"/>
  <c r="M86"/>
  <c r="O86" s="1"/>
  <c r="M126"/>
  <c r="O126" s="1"/>
  <c r="K90"/>
  <c r="K125"/>
  <c r="M125" s="1"/>
  <c r="O125" s="1"/>
  <c r="K95"/>
  <c r="K168"/>
  <c r="M168" s="1"/>
  <c r="O168" s="1"/>
  <c r="N11"/>
  <c r="N171" s="1"/>
  <c r="K38"/>
  <c r="L100"/>
  <c r="L99" s="1"/>
  <c r="L95" s="1"/>
  <c r="L90" s="1"/>
  <c r="L89" s="1"/>
  <c r="L171" s="1"/>
  <c r="M90" l="1"/>
  <c r="O90" s="1"/>
  <c r="K89"/>
  <c r="M89" s="1"/>
  <c r="O89" s="1"/>
  <c r="K37"/>
  <c r="M38"/>
  <c r="O38" s="1"/>
  <c r="M95"/>
  <c r="O95" s="1"/>
  <c r="M100"/>
  <c r="O100" s="1"/>
  <c r="M37" l="1"/>
  <c r="O37" s="1"/>
  <c r="K11"/>
  <c r="K171" l="1"/>
  <c r="M171" s="1"/>
  <c r="O171" s="1"/>
  <c r="M11"/>
  <c r="O11" s="1"/>
  <c r="A11" i="76" l="1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0"/>
  <c r="D47" i="75"/>
  <c r="A32"/>
  <c r="A33" s="1"/>
  <c r="E61"/>
  <c r="F61"/>
  <c r="E57"/>
  <c r="F57"/>
  <c r="D57"/>
  <c r="E55"/>
  <c r="F55"/>
  <c r="D55"/>
  <c r="E53"/>
  <c r="F53"/>
  <c r="D53"/>
  <c r="G53" s="1"/>
  <c r="E47"/>
  <c r="F47"/>
  <c r="E45"/>
  <c r="F45"/>
  <c r="D45"/>
  <c r="E42"/>
  <c r="F42"/>
  <c r="G42" s="1"/>
  <c r="D42"/>
  <c r="E36"/>
  <c r="F36"/>
  <c r="D36"/>
  <c r="E34"/>
  <c r="F34"/>
  <c r="D34"/>
  <c r="E29"/>
  <c r="F29"/>
  <c r="D29"/>
  <c r="E23"/>
  <c r="F23"/>
  <c r="D23"/>
  <c r="D19"/>
  <c r="E19"/>
  <c r="F19"/>
  <c r="E17"/>
  <c r="F17"/>
  <c r="G17" s="1"/>
  <c r="D17"/>
  <c r="E9"/>
  <c r="F9"/>
  <c r="D9"/>
  <c r="G58"/>
  <c r="D58"/>
  <c r="G56"/>
  <c r="G55"/>
  <c r="G54"/>
  <c r="G52"/>
  <c r="G51"/>
  <c r="G50"/>
  <c r="G49"/>
  <c r="G48"/>
  <c r="G47"/>
  <c r="G46"/>
  <c r="G45" s="1"/>
  <c r="G44"/>
  <c r="G43"/>
  <c r="G41"/>
  <c r="G40"/>
  <c r="G39"/>
  <c r="G38"/>
  <c r="G37"/>
  <c r="G35"/>
  <c r="G34"/>
  <c r="G33"/>
  <c r="G28"/>
  <c r="G26"/>
  <c r="G25"/>
  <c r="G24"/>
  <c r="G23" s="1"/>
  <c r="G22"/>
  <c r="G21"/>
  <c r="G19" s="1"/>
  <c r="G18"/>
  <c r="G16"/>
  <c r="G15"/>
  <c r="G14"/>
  <c r="G13"/>
  <c r="G12"/>
  <c r="G11"/>
  <c r="D11"/>
  <c r="G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9"/>
  <c r="E24" i="73"/>
  <c r="F24"/>
  <c r="D2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F937" i="72"/>
  <c r="F1040"/>
  <c r="A13" i="7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G267"/>
  <c r="G248"/>
  <c r="G217"/>
  <c r="G664"/>
  <c r="F15" i="70"/>
  <c r="F17" s="1"/>
  <c r="E15"/>
  <c r="E17" s="1"/>
  <c r="D15"/>
  <c r="D17" s="1"/>
  <c r="C15"/>
  <c r="E24" i="68"/>
  <c r="F22"/>
  <c r="F24" s="1"/>
  <c r="E22"/>
  <c r="D22"/>
  <c r="D24" s="1"/>
  <c r="C22"/>
  <c r="F13" i="67"/>
  <c r="F15" s="1"/>
  <c r="E13"/>
  <c r="E15" s="1"/>
  <c r="D13"/>
  <c r="D15" s="1"/>
  <c r="C13"/>
  <c r="E16" i="66"/>
  <c r="F14"/>
  <c r="F16" s="1"/>
  <c r="E14"/>
  <c r="D14"/>
  <c r="D16" s="1"/>
  <c r="C14"/>
  <c r="D15" i="64"/>
  <c r="E13"/>
  <c r="E15" s="1"/>
  <c r="D13"/>
  <c r="C13"/>
  <c r="C15" s="1"/>
  <c r="A34" i="75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D61"/>
  <c r="G29"/>
  <c r="G57"/>
  <c r="A299" i="7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E13" i="62"/>
  <c r="F13"/>
  <c r="F15" s="1"/>
  <c r="F18" i="63"/>
  <c r="F20" s="1"/>
  <c r="E18"/>
  <c r="E20" s="1"/>
  <c r="D18"/>
  <c r="D20" s="1"/>
  <c r="C18"/>
  <c r="E15" i="62"/>
  <c r="D13"/>
  <c r="D15" s="1"/>
  <c r="C13"/>
  <c r="G30" i="48"/>
  <c r="F19" l="1"/>
  <c r="E19"/>
  <c r="E21"/>
  <c r="D19"/>
  <c r="C15" i="17" l="1"/>
  <c r="D14"/>
  <c r="E14"/>
  <c r="C14"/>
  <c r="D15" i="48" l="1"/>
  <c r="F34"/>
  <c r="E34"/>
  <c r="E33" s="1"/>
  <c r="E32" s="1"/>
  <c r="E31" s="1"/>
  <c r="D34"/>
  <c r="D33" s="1"/>
  <c r="D32" s="1"/>
  <c r="D31" s="1"/>
  <c r="F33"/>
  <c r="F32" s="1"/>
  <c r="F31" s="1"/>
  <c r="D30"/>
  <c r="D29" s="1"/>
  <c r="D28" s="1"/>
  <c r="F26"/>
  <c r="F25" s="1"/>
  <c r="F24" s="1"/>
  <c r="F23" s="1"/>
  <c r="E26"/>
  <c r="E25" s="1"/>
  <c r="E24" s="1"/>
  <c r="E23" s="1"/>
  <c r="D26"/>
  <c r="D25" s="1"/>
  <c r="D24" s="1"/>
  <c r="D23" s="1"/>
  <c r="F21"/>
  <c r="D20"/>
  <c r="F18"/>
  <c r="E18"/>
  <c r="D18"/>
  <c r="D17" s="1"/>
  <c r="F16"/>
  <c r="F15" s="1"/>
  <c r="E15"/>
  <c r="F14"/>
  <c r="F13" s="1"/>
  <c r="F12" s="1"/>
  <c r="E13"/>
  <c r="E12" s="1"/>
  <c r="D13"/>
  <c r="D12" s="1"/>
  <c r="C17" i="17"/>
  <c r="F25" i="41"/>
  <c r="F23"/>
  <c r="E23"/>
  <c r="E25" s="1"/>
  <c r="D23"/>
  <c r="D25" s="1"/>
  <c r="C23"/>
  <c r="D11" i="17"/>
  <c r="D12"/>
  <c r="E12"/>
  <c r="C12"/>
  <c r="E11"/>
  <c r="E10"/>
  <c r="F20" i="48" l="1"/>
  <c r="F17" s="1"/>
  <c r="E15" i="17"/>
  <c r="E30" i="48"/>
  <c r="E29" s="1"/>
  <c r="E28" s="1"/>
  <c r="E27" s="1"/>
  <c r="D15" i="17"/>
  <c r="D18" s="1"/>
  <c r="C13"/>
  <c r="E17"/>
  <c r="D17"/>
  <c r="E20" i="48"/>
  <c r="E17" s="1"/>
  <c r="D27"/>
  <c r="D22"/>
  <c r="D11" s="1"/>
  <c r="F30"/>
  <c r="C18" i="17"/>
  <c r="C16" s="1"/>
  <c r="D10"/>
  <c r="C10"/>
  <c r="E22" i="48" l="1"/>
  <c r="E11" s="1"/>
  <c r="D13" i="17"/>
  <c r="D16"/>
  <c r="F29" i="48"/>
  <c r="F28" s="1"/>
  <c r="F27" s="1"/>
  <c r="F22"/>
  <c r="F11" s="1"/>
  <c r="E13" i="17"/>
  <c r="E18"/>
  <c r="E16" s="1"/>
</calcChain>
</file>

<file path=xl/sharedStrings.xml><?xml version="1.0" encoding="utf-8"?>
<sst xmlns="http://schemas.openxmlformats.org/spreadsheetml/2006/main" count="8384" uniqueCount="1256">
  <si>
    <t>0600</t>
  </si>
  <si>
    <t>0605</t>
  </si>
  <si>
    <t>0804</t>
  </si>
  <si>
    <t>0700000000</t>
  </si>
  <si>
    <t>0730000000</t>
  </si>
  <si>
    <t>9990000000</t>
  </si>
  <si>
    <t>Расходы бюджетам муниципальных образований на организацию и проведение акарицидных обработок мест массового отдыха населения в рамках непрограммных мероприятий</t>
  </si>
  <si>
    <t>Субсидии</t>
  </si>
  <si>
    <t>0720000000</t>
  </si>
  <si>
    <t>0710000000</t>
  </si>
  <si>
    <t>Прочие межбюджетные трансферты общего характера</t>
  </si>
  <si>
    <t>1403</t>
  </si>
  <si>
    <t>1000000000</t>
  </si>
  <si>
    <t>1010000000</t>
  </si>
  <si>
    <t>1020000000</t>
  </si>
  <si>
    <t>1030000000</t>
  </si>
  <si>
    <t>0100000000</t>
  </si>
  <si>
    <t>1400000000</t>
  </si>
  <si>
    <t>1410000000</t>
  </si>
  <si>
    <t>0400000000</t>
  </si>
  <si>
    <t>1440000000</t>
  </si>
  <si>
    <t>1430000000</t>
  </si>
  <si>
    <t>0200000000</t>
  </si>
  <si>
    <t>Подпрограмма "Повышение качества и доступности социальных услуг населению"</t>
  </si>
  <si>
    <t>0240000000</t>
  </si>
  <si>
    <t>Подпрограмма"Обеспечение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</si>
  <si>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>0250000000</t>
  </si>
  <si>
    <t>0900000000</t>
  </si>
  <si>
    <t>0920000000</t>
  </si>
  <si>
    <t>0910000000</t>
  </si>
  <si>
    <t>0800000000</t>
  </si>
  <si>
    <t>0810000000</t>
  </si>
  <si>
    <t>0840000000</t>
  </si>
  <si>
    <t>ОХРАНА ОКРУЖАЮЩЕЙ СРЕДЫ</t>
  </si>
  <si>
    <t>Другие вопросы в области охраны окружающей среды</t>
  </si>
  <si>
    <t>1300000000</t>
  </si>
  <si>
    <t>Подпрограмма "Обращение с отходами на территории Манского района"</t>
  </si>
  <si>
    <t>1310000000</t>
  </si>
  <si>
    <t>0300000000</t>
  </si>
  <si>
    <t>0110000000</t>
  </si>
  <si>
    <t>Муниципальная программа "Развитие физической культуры и спорта Манского района"</t>
  </si>
  <si>
    <t>0500000000</t>
  </si>
  <si>
    <t>0530000000</t>
  </si>
  <si>
    <t>0150000000</t>
  </si>
  <si>
    <t>0140000000</t>
  </si>
  <si>
    <t>0160000000</t>
  </si>
  <si>
    <t>Подпрограмма "Обеспечение условий реализации муниципальной программы и прочие мероприятия"</t>
  </si>
  <si>
    <t>0180000000</t>
  </si>
  <si>
    <t>Непрограммные мероприятия органов местного самоуправления и муниципальных казенных учреждений</t>
  </si>
  <si>
    <t>9980000000</t>
  </si>
  <si>
    <t>9980000130</t>
  </si>
  <si>
    <t>9980000150</t>
  </si>
  <si>
    <t>0330000000</t>
  </si>
  <si>
    <t>0540000000</t>
  </si>
  <si>
    <t>9980001010</t>
  </si>
  <si>
    <t>9980000670</t>
  </si>
  <si>
    <t>9980074290</t>
  </si>
  <si>
    <t>9980075190</t>
  </si>
  <si>
    <t>9980076040</t>
  </si>
  <si>
    <t>Муниципальная программа "Поддержка и развитие субъектов малого и среднего предпринимательства и формирование благоприятного инвестиционного климата на территории Манского района"</t>
  </si>
  <si>
    <t>1100000000</t>
  </si>
  <si>
    <t>1110000000</t>
  </si>
  <si>
    <t>Подпрограмма "Вовлечение молодежи Манского района в социальную практику"</t>
  </si>
  <si>
    <t>0410000000</t>
  </si>
  <si>
    <t>0310000000</t>
  </si>
  <si>
    <t>0320000000</t>
  </si>
  <si>
    <t>Другие вопросы в области культуры, кинематографии</t>
  </si>
  <si>
    <t>9980001000</t>
  </si>
  <si>
    <t>0430000000</t>
  </si>
  <si>
    <t>0510000000</t>
  </si>
  <si>
    <t>0730000150</t>
  </si>
  <si>
    <t>0730000650</t>
  </si>
  <si>
    <t>0720000660</t>
  </si>
  <si>
    <t>0710068150</t>
  </si>
  <si>
    <t>0710076010</t>
  </si>
  <si>
    <t>1010061100</t>
  </si>
  <si>
    <t>1020061100</t>
  </si>
  <si>
    <t>Расходы на обеспечение взносов на капитальный ремонт общего имущества в МКД, собственниками помещений которых является муниципальное образование Манский район в рамках подпрограммы "Управление муниципальным имуществом" муниципальной прграммы "Управление муниципальным имуществом муниципального образования Манского района"</t>
  </si>
  <si>
    <t>1020061110</t>
  </si>
  <si>
    <t>1020061200</t>
  </si>
  <si>
    <t>1030000150</t>
  </si>
  <si>
    <t>1010061300</t>
  </si>
  <si>
    <t>1440000150</t>
  </si>
  <si>
    <t>1440075170</t>
  </si>
  <si>
    <t>1430075180</t>
  </si>
  <si>
    <t>0240001510</t>
  </si>
  <si>
    <t>0250075130</t>
  </si>
  <si>
    <t>0920060500</t>
  </si>
  <si>
    <t>Ремонт подъездов к садоводческим обществам за счет средств местного бюджета в рамках подпрограммы "Содержание и ремонт межпоселенческих дорог" муниципальной программы "Развитие транспортной системы"</t>
  </si>
  <si>
    <t>0910060410</t>
  </si>
  <si>
    <t>0910060430</t>
  </si>
  <si>
    <t>0810075700</t>
  </si>
  <si>
    <t>0840000650</t>
  </si>
  <si>
    <t>0840000670</t>
  </si>
  <si>
    <t>Мероприятия по охране окружающей среды и экологической безопасности за счет средств местного бюджета в рамках программы "Охрана окружающей среды Манского района"</t>
  </si>
  <si>
    <t>1310061650</t>
  </si>
  <si>
    <t>0110000680</t>
  </si>
  <si>
    <t>0110075880</t>
  </si>
  <si>
    <t>0110075640</t>
  </si>
  <si>
    <t>0160075520</t>
  </si>
  <si>
    <t>0180000150</t>
  </si>
  <si>
    <t>0180000670</t>
  </si>
  <si>
    <t>0110075660</t>
  </si>
  <si>
    <t>0110075540</t>
  </si>
  <si>
    <t>0180075560</t>
  </si>
  <si>
    <t>0330000150</t>
  </si>
  <si>
    <t>0330000680</t>
  </si>
  <si>
    <t>0410000680</t>
  </si>
  <si>
    <t>0410074560</t>
  </si>
  <si>
    <t>0310000680</t>
  </si>
  <si>
    <t>0320000680</t>
  </si>
  <si>
    <t>0510061750</t>
  </si>
  <si>
    <t>0540000670</t>
  </si>
  <si>
    <t>Дотации на выравнивание бюджетной обеспеченности</t>
  </si>
  <si>
    <t>Код классификации доходов бюджета</t>
  </si>
  <si>
    <t>Наименование кода классификации доходов бюджета</t>
  </si>
  <si>
    <t>код главного администратора</t>
  </si>
  <si>
    <t>код группы подвида</t>
  </si>
  <si>
    <t>код аналитической группы подвида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</si>
  <si>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</si>
  <si>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</si>
  <si>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</si>
  <si>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</si>
  <si>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</si>
  <si>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</si>
  <si>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</si>
  <si>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</si>
  <si>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02</t>
  </si>
  <si>
    <t>Налог на доходы физических лиц</t>
  </si>
  <si>
    <t>020</t>
  </si>
  <si>
    <t>030</t>
  </si>
  <si>
    <t>040</t>
  </si>
  <si>
    <t>03</t>
  </si>
  <si>
    <t>230</t>
  </si>
  <si>
    <t>05</t>
  </si>
  <si>
    <t>НАЛОГИ НА СОВОКУПНЫЙ ДОХОД</t>
  </si>
  <si>
    <t xml:space="preserve">Единый налог на вмененный доход для отдельных видов деятельности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</si>
  <si>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</si>
  <si>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</si>
  <si>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</si>
  <si>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</si>
  <si>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</si>
  <si>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</si>
  <si>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</si>
  <si>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2 02 15002 05 0000 151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</si>
  <si>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</si>
  <si>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2 02 20051 05 0000 151</t>
  </si>
  <si>
    <t>2 02 25519 05 0000 151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</si>
  <si>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</si>
  <si>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</t>
  </si>
  <si>
    <t>Субсидии бюджетам муниципальных районов на повышение размеров оплаты труда отдельным категориям работников бюджетной сферы края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</si>
  <si>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</t>
  </si>
  <si>
    <t>Средства на повышение размеров оплаты труда основного персонала библиотек и музеев Красноярского края</t>
  </si>
  <si>
    <t>Субсидии бюджетам муниципальных образований на повышение размеров оплаты труда методистов муниципальных методических кабинетов (центров)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</si>
  <si>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Субсидии бюджетам муниципальных образований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</si>
  <si>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2 02 29999 05 7395 151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</si>
  <si>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</t>
  </si>
  <si>
    <t>2 02 29999 05 7398 151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</si>
  <si>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</si>
  <si>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>2 02 29999 05 7412 151</t>
  </si>
  <si>
    <t>2 02 29999 05 7413 151</t>
  </si>
  <si>
    <t>2 02 29999 05 7420 151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</si>
  <si>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</si>
  <si>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2 02 29999 05 7454 151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</si>
  <si>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</si>
  <si>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2 02 29999 05 7488 151</t>
  </si>
  <si>
    <t>2 02 29999 05 7492 151</t>
  </si>
  <si>
    <t>Субсидии бюджетам муниципальных образований на реализацию мероприятий, направленных на повышение безопасности дорожного движения</t>
  </si>
  <si>
    <t>2 02 29999 05 7508 151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</si>
  <si>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</si>
  <si>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2 02 29999 05 7511 151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</si>
  <si>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</si>
  <si>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2 02 29999 05 7562 151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</si>
  <si>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</t>
  </si>
  <si>
    <t>2 02 29999 05 7563 151</t>
  </si>
  <si>
    <t>Субсидии бюджетам муниципальных образований на развитие инфраструктуры общеобразовательных организаций</t>
  </si>
  <si>
    <t>2 02 29999 05 7571 151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</si>
  <si>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</si>
  <si>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2 02 29999 05 7591 151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</si>
  <si>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</t>
  </si>
  <si>
    <t>2 02 29999 05 7645 151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</si>
  <si>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</si>
  <si>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2 02 29999 05 7741 151</t>
  </si>
  <si>
    <t>Субсидии бюджетам муниципальных образований края для реализации проектов по благоустройству территорий поселений, городских округов</t>
  </si>
  <si>
    <t>2 02 29999 05 7840 151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</si>
  <si>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</si>
  <si>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2 02 30024 05 7408 151</t>
  </si>
  <si>
    <t>2 02 30024 05 7409 151</t>
  </si>
  <si>
    <t>2 02 30024 05 7649 151</t>
  </si>
  <si>
    <t>2 02 35082 05 0000 151</t>
  </si>
  <si>
    <t>2 02 35120 05 0000 151</t>
  </si>
  <si>
    <t>2 02 35543 05 0000 151</t>
  </si>
  <si>
    <t>2 02 49999 05 5519 151</t>
  </si>
  <si>
    <t>Прочие межбюджетные трансферты, передаваемые бюджетам муниципальных районов на поддержку отрасли культуры</t>
  </si>
  <si>
    <t>2 02 49999 05 7411 151</t>
  </si>
  <si>
    <t>Иные межбюджетные трансферты бюджетам муниципальных районов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</si>
  <si>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1 11 05013 05 0000 120</t>
  </si>
  <si>
    <t>Сумма 2018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</si>
  <si>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</si>
  <si>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</si>
  <si>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</si>
  <si>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</si>
  <si>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</si>
  <si>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</si>
  <si>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</si>
  <si>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</si>
  <si>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</si>
  <si>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</si>
  <si>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</si>
  <si>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</si>
  <si>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</si>
  <si>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</si>
  <si>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</si>
  <si>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</si>
  <si>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</si>
  <si>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</si>
  <si>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</si>
  <si>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</si>
  <si>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</si>
  <si>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</si>
  <si>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</si>
  <si>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</si>
  <si>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</si>
  <si>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Муниципальная прграмма "Молодежь Манского района в XXI веке"</t>
  </si>
  <si>
    <t>Выполнение функций муниципальными бюджетными учреждениями за счет средств местного бюджета в рамках подпрограммы "Вовлечение молодежи Манского района в социальные практики" муниципальной программы "Молодежь Манского района в XXI веке"</t>
  </si>
  <si>
    <t>Софинансирование расходов по поддержке деятельности муниципальных молодежных центров за счет средств местного бюджета в рамках подпрограммы "Вовлечение молодежи Манского района в социальные практики" муниципальной программы "Молодежь Манского района в XXI веке"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</si>
  <si>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Манского района в социальные практики" муниципальной программы "Молодежь Манского района в XXI веке"</t>
  </si>
  <si>
    <t>КУЛЬТУРА, КИНЕМАТОГРАФИЯ</t>
  </si>
  <si>
    <t>Подпрограмма "Сохранение культурного наследия"</t>
  </si>
  <si>
    <t>Приложение №1</t>
  </si>
  <si>
    <t>Наименование показателя</t>
  </si>
  <si>
    <t>Код</t>
  </si>
  <si>
    <t>Обслуживание государственного внутреннего и муниципального долга</t>
  </si>
  <si>
    <t>Приложение №11</t>
  </si>
  <si>
    <t>Приложение №14</t>
  </si>
  <si>
    <t>100</t>
  </si>
  <si>
    <t>240</t>
  </si>
  <si>
    <t>250</t>
  </si>
  <si>
    <t>1004</t>
  </si>
  <si>
    <t>0102</t>
  </si>
  <si>
    <t>0103</t>
  </si>
  <si>
    <t>0111</t>
  </si>
  <si>
    <t>0801</t>
  </si>
  <si>
    <t>1001</t>
  </si>
  <si>
    <t>1102</t>
  </si>
  <si>
    <t>Вид расхода</t>
  </si>
  <si>
    <t>Раздел, подраздел</t>
  </si>
  <si>
    <t>520</t>
  </si>
  <si>
    <t>013</t>
  </si>
  <si>
    <t>120</t>
  </si>
  <si>
    <t>Источники внутреннего финансирования дефицитов бюджетов</t>
  </si>
  <si>
    <t>Наименование</t>
  </si>
  <si>
    <t>1.</t>
  </si>
  <si>
    <t>Первоманский</t>
  </si>
  <si>
    <t>2.</t>
  </si>
  <si>
    <t>Камарчагский</t>
  </si>
  <si>
    <t>3.</t>
  </si>
  <si>
    <t>Каменский</t>
  </si>
  <si>
    <t>4.</t>
  </si>
  <si>
    <t>Шалинский</t>
  </si>
  <si>
    <t>5.</t>
  </si>
  <si>
    <t>Кияйский</t>
  </si>
  <si>
    <t>6.</t>
  </si>
  <si>
    <t>Унгутский</t>
  </si>
  <si>
    <t>7.</t>
  </si>
  <si>
    <t>Нарвинский</t>
  </si>
  <si>
    <t>8.</t>
  </si>
  <si>
    <t>Орешенский</t>
  </si>
  <si>
    <t>9.</t>
  </si>
  <si>
    <t>Колбинский</t>
  </si>
  <si>
    <t>10.</t>
  </si>
  <si>
    <t>Степнобаджейский</t>
  </si>
  <si>
    <t>11.</t>
  </si>
  <si>
    <t>Выезжелогский</t>
  </si>
  <si>
    <t xml:space="preserve">Итого: </t>
  </si>
  <si>
    <t>ПРОГРАММА ВНУТРЕННИХ ЗАИМСТВОВАНИЙ МАНСКОГО РАЙОНА</t>
  </si>
  <si>
    <t>Кредиты кредитных организаций</t>
  </si>
  <si>
    <t>1.1</t>
  </si>
  <si>
    <t>получение</t>
  </si>
  <si>
    <t>2.2</t>
  </si>
  <si>
    <t>погашение</t>
  </si>
  <si>
    <t>2.1</t>
  </si>
  <si>
    <t>Общий объем заимствований, направляемых на покрытие дефицита районного бюджета и погашение муниципальных долговых обязательств района</t>
  </si>
  <si>
    <t>3.1</t>
  </si>
  <si>
    <t>3.2</t>
  </si>
  <si>
    <t>Приложение №17</t>
  </si>
  <si>
    <t>Дотации на выравнивание бюджетной обеспеченности субъектов Российской Федерации и муниципальных образований</t>
  </si>
  <si>
    <t>Подпрогдамма "Создание условий для эффективного и ответственного управления муниципальными финансами, повышения устойчивости бюджетов сельсоветов Манского района"</t>
  </si>
  <si>
    <t>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сельсоветов Манского района" муниципальной программы "Управление муниципальными финансами"</t>
  </si>
  <si>
    <t>Дотации</t>
  </si>
  <si>
    <t>510</t>
  </si>
  <si>
    <t>Выравнивание бюджетной обеспеченности бюджетов поселений за счет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сельсоветов Манского района" муниципальной программы "Управление муниципальными финансами"</t>
  </si>
  <si>
    <t>Комитет по управлению муниципальным имуществом Манского района</t>
  </si>
  <si>
    <t>Муниципальная программа "Управление муниципальным имуществом муниципального образования Манского района"</t>
  </si>
  <si>
    <t>Подпрограмма "Развитие земельных и имущественных отношений"</t>
  </si>
  <si>
    <t>Оценка земель муниципальной собственности в рамках подпрограммы "Развитие земельных и имущественных отношений" муниципальной программы "Управление муниципальным имуществом муниципального образования Манского района"</t>
  </si>
  <si>
    <t>Подпрограмма "Управление муниципальным имуществом"</t>
  </si>
  <si>
    <t>28</t>
  </si>
  <si>
    <t>35</t>
  </si>
  <si>
    <t>Межбюджетные трансферты</t>
  </si>
  <si>
    <t>500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</si>
  <si>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</si>
  <si>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</si>
  <si>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</si>
  <si>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</si>
  <si>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мероприятий</t>
  </si>
  <si>
    <t>ЗДРАВООХРАНЕНИЕ</t>
  </si>
  <si>
    <t>540</t>
  </si>
  <si>
    <t>ОБСЛУЖИВАНИЕ ГОСУДАРСТВЕННОГО И МУНИЦИПАЛЬНОГО ДОЛГА</t>
  </si>
  <si>
    <t>Подпрограмма "Управление муниципальным долгом Манского района"</t>
  </si>
  <si>
    <t>Процентные платежи по муниципальному долгу в рамках подпрограммы "Управление муниципальным долгом Манского района" муниципальной прграммы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</si>
  <si>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</si>
  <si>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</si>
  <si>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</si>
  <si>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</si>
  <si>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Уплата налогов, сборов и иных платежей</t>
  </si>
  <si>
    <t>850</t>
  </si>
  <si>
    <t>Подпрограмма "Развитие дополнительного образования физкультурно-спортивной направленности"</t>
  </si>
  <si>
    <t>Выполнение функций муниципальными казенными учреждениями в рамках подпрограммы "Обеспечение реализации муниципальной программы и прочие мероприятия" муниципальной программы "Развитие образования в Манском районе"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</si>
  <si>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детей» муниципальной программы "Развитие образования в Манском районе"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</si>
  <si>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образования в Манском районе"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</si>
  <si>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"Обеспечение реализации муниципальной программы и прочие мероприятия" муниципальной программы "Развитие образования в Манском районе"</t>
  </si>
  <si>
    <t>Администрация Манского района</t>
  </si>
  <si>
    <t>Глава муниципального образования в рамках непрограммных мероприятий</t>
  </si>
  <si>
    <t>Выполнение функций органами местного самоуправления в рамках непрограммных мероприятий</t>
  </si>
  <si>
    <t>Подпрограмма "Обеспечение условий реализации программы и прочие мероприятия"</t>
  </si>
  <si>
    <t>Подпрограмма "Обеспечение реализации программы и прочие мероприятия"</t>
  </si>
  <si>
    <t>к решению районного Совета депутатов</t>
  </si>
  <si>
    <t>321</t>
  </si>
  <si>
    <t>25</t>
  </si>
  <si>
    <t>Подпрограмма "Организация отдыха, оздоровления и занятости в летнее время детей и подростков Манского района"</t>
  </si>
  <si>
    <t>Подпрограмма "Развитие кадрового потенциала отрасли образования Манского района"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</si>
  <si>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социальноого обеспечения населения") в рамках подпрограммы "Обеспечение реализации государственной программы и прочие мероприятия" муниципальной программы "Система социальной защиты населения Манского района"</t>
  </si>
  <si>
    <t>Муниципальное казенное учреждение Манского района "Служба Заказчика"</t>
  </si>
  <si>
    <t>Муниципальная программа "Развитие транспортной системы"</t>
  </si>
  <si>
    <t>Подпрограмма "Содержание и ремонт межпоселенческих дорог"</t>
  </si>
  <si>
    <t>Код ведомства</t>
  </si>
  <si>
    <t>Вид расходов</t>
  </si>
  <si>
    <t>Приложение № 9</t>
  </si>
  <si>
    <t>Подпрограмма "Реализация переданных государственных полномочий по опеке и попечительству в отношении несовершеннолетних"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</si>
  <si>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в Манском районе"</t>
  </si>
  <si>
    <t>43</t>
  </si>
  <si>
    <t>Содержание автомобильных дорог общего пользования местного значения за счет средств местного бюджета в рамках подпрограммы "Содержание и ремонт межпоселенческих дорог" муниципальной программы "Развитие транспортной системы"</t>
  </si>
  <si>
    <t>ЖИЛИЩНО-КОММУНАЛЬНОЕ ХОЗЯЙСТВО</t>
  </si>
  <si>
    <t>Подпрограмма "Развитие и модернизация объектов коммунальной инфраструктуры"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</si>
  <si>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</si>
  <si>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Подпрограмма "Обеспечение реализации муниципальной программы"</t>
  </si>
  <si>
    <t>Выполнение функций по переданным полномочиям поселений в рамках подпрограммы "Обеспечение реализации муниципальной программы "муниципальной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</si>
  <si>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казенных учреждений</t>
  </si>
  <si>
    <t>Ведомственная структура расходов районного бюджета</t>
  </si>
  <si>
    <t>Приложение №7</t>
  </si>
  <si>
    <t>Выполнение функций муниципальными казенными учреждениями в рамках подпрограммы "Обеспечение реализации муниципальной программы "муниципальной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</si>
  <si>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Управление образования администрации Манского района</t>
  </si>
  <si>
    <t>021</t>
  </si>
  <si>
    <t>ОБРАЗОВАНИЕ</t>
  </si>
  <si>
    <t>Подпрограмма "Развитие дошкольного, общего и дополнительного образования"</t>
  </si>
  <si>
    <t>Выполнение функций муниципальными бюджетными учреждениями за счет средств местного бюджета в рамках подпрограммы "Развитие дошкольного, общего и дополнительного образования" муниципальной программы "Развитие образования в Манском районе"</t>
  </si>
  <si>
    <t>Получение кредитов от кредитных организаций  в валюте Российской Федерации</t>
  </si>
  <si>
    <t>012 01 02 00 00 00 0000 700</t>
  </si>
  <si>
    <t xml:space="preserve">Получение кредитов от кредитных организаций бюджетами муниципальных районов в валюте Российской Федерации </t>
  </si>
  <si>
    <t>012 01 02 00 00 05 0000 710</t>
  </si>
  <si>
    <t>Погашение кредитов от кредитных организаций  в валюте Российской Федерации</t>
  </si>
  <si>
    <t>012 01 02 00 00 05 0000 800</t>
  </si>
  <si>
    <t xml:space="preserve">Погашение кредитов от кредитных организаций бюджетами муниципальных районов в валюте Российской Федерации </t>
  </si>
  <si>
    <t>012 01 02 00 00 05 0000 810</t>
  </si>
  <si>
    <t>Бюджетные кредиты от других бюджетов бюджетной системы Российской Федерации</t>
  </si>
  <si>
    <t>012 01 03 00 00 00 0000 000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</si>
  <si>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</si>
  <si>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</si>
  <si>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</si>
  <si>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</si>
  <si>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</si>
  <si>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012 01 05 00 00 00 0000 000</t>
  </si>
  <si>
    <t>Увеличение остатков средств бюджета</t>
  </si>
  <si>
    <t>012 01 05 00 00 00 0000 500</t>
  </si>
  <si>
    <t xml:space="preserve">Увеличение прочих остатков средств бюджетов </t>
  </si>
  <si>
    <t>012 01 05 02 00 00 0000 500</t>
  </si>
  <si>
    <t xml:space="preserve">Увеличение прочих остатков денежных средств бюджетов </t>
  </si>
  <si>
    <t>012 01 05 02 01 00 0000 510</t>
  </si>
  <si>
    <t>Увеличение прочих остатков денежных средств бюджетов муниципальных районов</t>
  </si>
  <si>
    <t>012 01 05 02 01 05 0000 510</t>
  </si>
  <si>
    <t>Уменьшение остатков средств бюджетов</t>
  </si>
  <si>
    <t>012 01 05 00 00 00 0000 600</t>
  </si>
  <si>
    <t xml:space="preserve">Уменьшение прочих остатков средств бюджетов </t>
  </si>
  <si>
    <t>012 01 05 02 00 00 0000 600</t>
  </si>
  <si>
    <t xml:space="preserve">Уменьшение прочих остатков денежных средств бюджетов </t>
  </si>
  <si>
    <t>012 01 05 02 01 00 0000 610</t>
  </si>
  <si>
    <t>Уменьшение прочих остатков денежных средств бюджетов муниципальных районов</t>
  </si>
  <si>
    <t>012 01 05 02 01 05 0000 610</t>
  </si>
  <si>
    <t>Иные источники внутреннего финансирования дефицитов бюджета</t>
  </si>
  <si>
    <t>012 01 06 00 00 00 0000 000</t>
  </si>
  <si>
    <t>Бюджетные кредиты, предоставленные внутри страны в валюте Российской федерации</t>
  </si>
  <si>
    <t>012 01 06 05 00 00 0000 000</t>
  </si>
  <si>
    <t xml:space="preserve">Возврат бюджетных кредитов, предоставленных внутри страны в валюте Российской федерации </t>
  </si>
  <si>
    <t>012 01 06 05 00 00 0000 600</t>
  </si>
  <si>
    <t xml:space="preserve">Возврат бюджетных кредитов, предоставленных юридическим лицам из бюджетов муниципальных образований в валюте Российской федерации </t>
  </si>
  <si>
    <t>012 01 06 05 01 05 0000 640</t>
  </si>
  <si>
    <t>Возврат бюджетных кредитов организациями АПК на приобретение ГСМ</t>
  </si>
  <si>
    <t>012 01 06 05 01 05 0100 640</t>
  </si>
  <si>
    <t>3</t>
  </si>
  <si>
    <t>2</t>
  </si>
  <si>
    <t>№ строки</t>
  </si>
  <si>
    <t>(рублей)</t>
  </si>
  <si>
    <t>Источники внутреннего финансирования дефицита районного</t>
  </si>
  <si>
    <t>( 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</si>
  <si>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</si>
  <si>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</si>
  <si>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4</t>
  </si>
  <si>
    <t>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</si>
  <si>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</si>
  <si>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</si>
  <si>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 в рамках непрограммных мероприятий</t>
  </si>
  <si>
    <t>Резервные средства</t>
  </si>
  <si>
    <t>870</t>
  </si>
  <si>
    <t>Выполнение функций казенными учреждениями в рамках непрограммных мероприятий</t>
  </si>
  <si>
    <t>Субвенции на осущуствление государственных полномочий по осуществлению увидомительной регистрации коллективных договорови территориальных соглашений и контроля за их выполнением в рамках непрограммных мероприятий</t>
  </si>
  <si>
    <t>90</t>
  </si>
  <si>
    <t>151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</si>
  <si>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</si>
  <si>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Иные межбюджетные трансферты</t>
  </si>
  <si>
    <t>014</t>
  </si>
  <si>
    <t>Подпрограмма "Поддержка искусства и народного творчества"</t>
  </si>
  <si>
    <t>Доплаты к пенсиям муниципальных служащих за счет средств местного бюджета в рамках непрограммных мероприятий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</si>
  <si>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</si>
  <si>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</si>
  <si>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</si>
  <si>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</si>
  <si>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Подпрограмма "Обеспечение жильем молодых семей в Манском районе"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</si>
  <si>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</si>
  <si>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</si>
  <si>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</si>
  <si>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Подпрограмма "Развитие массовой физической культуры и спорта"</t>
  </si>
  <si>
    <t>0106</t>
  </si>
  <si>
    <t>0113</t>
  </si>
  <si>
    <t>0203</t>
  </si>
  <si>
    <t>0909</t>
  </si>
  <si>
    <t>1301</t>
  </si>
  <si>
    <t>1401</t>
  </si>
  <si>
    <t>0104</t>
  </si>
  <si>
    <t>0412</t>
  </si>
  <si>
    <t>0405</t>
  </si>
  <si>
    <t>1003</t>
  </si>
  <si>
    <t>0701</t>
  </si>
  <si>
    <t>012 01 00 00 00 00 0000 000</t>
  </si>
  <si>
    <t>Условно утвержденные расходы</t>
  </si>
  <si>
    <t>012 01 03 01 00 00 0000 700</t>
  </si>
  <si>
    <t>012 01 03 01 00 05 0000 710</t>
  </si>
  <si>
    <t>012 01 03 01 00 05 0000 810</t>
  </si>
  <si>
    <t>012 01 03 01 00 00 0000 800</t>
  </si>
  <si>
    <t>1002</t>
  </si>
  <si>
    <t>Кредиты кредитных организаций в валюте Российской Федерации</t>
  </si>
  <si>
    <t>012 01 02 00 00 00 0000 000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</si>
  <si>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</si>
  <si>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</si>
  <si>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</si>
  <si>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</si>
  <si>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 показателя бюджетной классификации</t>
  </si>
  <si>
    <t>Раздел-подраздел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</si>
  <si>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</si>
  <si>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</si>
  <si>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</si>
  <si>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</si>
  <si>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</si>
  <si>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</si>
  <si>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</si>
  <si>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</si>
  <si>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</si>
  <si>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</si>
  <si>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1300</t>
  </si>
  <si>
    <t>1400</t>
  </si>
  <si>
    <t>0309</t>
  </si>
  <si>
    <t>0408</t>
  </si>
  <si>
    <t>0409</t>
  </si>
  <si>
    <t>№ п/п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</si>
  <si>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мероприятий</t>
  </si>
  <si>
    <t>НАЦИОНАЛЬНАЯ БЕЗОПАСНОСТЬ И ПРАВООХРАНИТЕЛЬНАЯ ДЕЯТЕЛЬНОСТЬ</t>
  </si>
  <si>
    <t>Подпрограмма "Организация пассажирских перевозок на территории Манского района"</t>
  </si>
  <si>
    <t>Отдельные мероприятия в области автомобильного транспор в рамках подпрограммы "Организация пассажирских перевозок на территории Манского района" муниципальной прграммы "Развитие транспортной системы"</t>
  </si>
  <si>
    <t>Оценка имущества муниципальной собственности в рамках подпрограммы "Управление муниципальным имуществом" муниципальной прграммы "Управление муниципальным имуществом муниципального образования Манского района"</t>
  </si>
  <si>
    <t>Инвентаризация и паспортизация имущества муниципальной собственности в рамках подпрограммы "Управление муниципальным имуществом" муниципальной прграммы "Управление муниципальным имуществом муниципального образования Манского района"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</si>
  <si>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 имуществом муниципального образования Манского района"</t>
  </si>
  <si>
    <t>НАЦИОНАЛЬНАЯ ЭКОНОМИКА</t>
  </si>
  <si>
    <t>Мероприятия по землеустройству и землепользованию в рамках подпрограммы "Развитие земельных и имущественных отношений" муниципальной программы "Управление муниципальным имуществом муниципального образования Манского района"</t>
  </si>
  <si>
    <t>СОЦИАЛЬНАЯ ПОЛИТИКА</t>
  </si>
  <si>
    <t>Муниципальная программа "Развитие образования в Манском районе"</t>
  </si>
  <si>
    <t>Управление сельского хозяйства администрации Манского района</t>
  </si>
  <si>
    <t>Муниципальная программа "Развитие агропромышленного комплекса Манского района"</t>
  </si>
  <si>
    <t>Иные бюджетные ассигнования</t>
  </si>
  <si>
    <t>800</t>
  </si>
  <si>
    <t>6</t>
  </si>
  <si>
    <t>7</t>
  </si>
  <si>
    <t>8</t>
  </si>
  <si>
    <t>182</t>
  </si>
  <si>
    <t>110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</si>
  <si>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</si>
  <si>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</si>
  <si>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</si>
  <si>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</si>
  <si>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</si>
  <si>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</si>
  <si>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</si>
  <si>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</si>
  <si>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260</t>
  </si>
  <si>
    <t>810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</si>
  <si>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агропромышленного комплекса Манского района"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</si>
  <si>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агропромышленного комплекса Манского райна"</t>
  </si>
  <si>
    <t>Подпрограмма "Организация проведения мероприятий по отлову, учету, содержанию и иному обращению с безнадзорными животными"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</si>
  <si>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"Организация проведения мероприятий по отлову, учету, содержанию и иному обращению с безнадзорными животными" муниципальной программы "Развитие агропромышленного комплекса на территории Манского района "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</si>
  <si>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</si>
  <si>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</si>
  <si>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</si>
  <si>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</si>
  <si>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</si>
  <si>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</si>
  <si>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</si>
  <si>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</si>
  <si>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</si>
  <si>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012</t>
  </si>
  <si>
    <t>Финансовое управление администрации Манского района</t>
  </si>
  <si>
    <t>11</t>
  </si>
  <si>
    <t>13</t>
  </si>
  <si>
    <t>14</t>
  </si>
  <si>
    <t>12</t>
  </si>
  <si>
    <t>10</t>
  </si>
  <si>
    <t>(руб.)</t>
  </si>
  <si>
    <t>Целевая статья</t>
  </si>
  <si>
    <t>ВСЕГО:</t>
  </si>
  <si>
    <t>Наименование муниципальных программ</t>
  </si>
  <si>
    <t>Сумма, руб.</t>
  </si>
  <si>
    <t>1006</t>
  </si>
  <si>
    <t>019</t>
  </si>
  <si>
    <t>0502</t>
  </si>
  <si>
    <t>0505</t>
  </si>
  <si>
    <t>0702</t>
  </si>
  <si>
    <t>0707</t>
  </si>
  <si>
    <t>0709</t>
  </si>
  <si>
    <t>130</t>
  </si>
  <si>
    <t>031</t>
  </si>
  <si>
    <t>Управление социальной защиты населения администрации Манского района</t>
  </si>
  <si>
    <t>017</t>
  </si>
  <si>
    <t>Муниципальная программа "Система социальной защиты населения Манского района"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</si>
  <si>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 муниципальной программы "Система социальной защиты населения Манского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</si>
  <si>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</si>
  <si>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</si>
  <si>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</si>
  <si>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</si>
  <si>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410</t>
  </si>
  <si>
    <t>430</t>
  </si>
  <si>
    <t>Приложение №6</t>
  </si>
  <si>
    <t>Единица измерения:</t>
  </si>
  <si>
    <t>руб.</t>
  </si>
  <si>
    <t>ОБЩЕГОСУДАРСТВЕННЫЕ ВОПРОСЫ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</si>
  <si>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</si>
  <si>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</si>
  <si>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</si>
  <si>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</si>
  <si>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</si>
  <si>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</si>
  <si>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</si>
  <si>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Выполнение функций по переданным полномочиям поселений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</si>
  <si>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Прочие непрограммные мероприятия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</si>
  <si>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</si>
  <si>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16</t>
  </si>
  <si>
    <t>140</t>
  </si>
  <si>
    <t>188</t>
  </si>
  <si>
    <t>Сумма на 2018 год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</si>
  <si>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"Организация отдыха, оздоровления и занятости в летнее время детей и подростков Манского района" муниципальной программы "Развитие образования в Манском районе"</t>
  </si>
  <si>
    <t>0150076490</t>
  </si>
  <si>
    <t>01500S6490</t>
  </si>
  <si>
    <t>Выполнение функций органами местного самоуправления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</si>
  <si>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Субвенций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в рамках непрограммных мероприятий</t>
  </si>
  <si>
    <t>9980051200</t>
  </si>
  <si>
    <t>Подпрограмма "Создание на территории Манского района комплексной системы своевременного оповещения и информирования населения об угрозе возникновения или возникновении черезвычайных ситуаций, своевременное доведение до населения информации, касающейся безопасности жизнидеятельности"</t>
  </si>
  <si>
    <t>Выполнения функций муниципальными бюджетными учреждениями за счет средств местного бюджета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</si>
  <si>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Выполнения функций муниципальными бюджетными учреждениями в рамках подпрограммы "Сохранение культурного наследия" муниципальной программы "Развитие культуры Манского района"</t>
  </si>
  <si>
    <t>Софинансирование расходов на комплектование библиотечного фонда муниципальных библиотек за счет средств местного бюджета в рамках подпрограммы "Сохранение культурного наследия" муниципальной программы "Развитие культуры Манского района"</t>
  </si>
  <si>
    <t>03100S5190</t>
  </si>
  <si>
    <t>Выполнение функций по переданным полномочиям поселений в рамках подпрограммы "Поддержка искусства и народного творчеств" муниципальной программы "Развитие культуры Манского района"</t>
  </si>
  <si>
    <t>0320000650</t>
  </si>
  <si>
    <t>Выполнение функций муниципальными бюджетными учреждениями в рамках подпрограммы "Поддержка искусства и народного творчеств" муниципальной программы "Развитие культуры Манского района"</t>
  </si>
  <si>
    <t>Организация и проведение культурно-массовых мероприятий за счет средств местного бюджета в рамках подпрограммы "Поддержка искусства и народного творчества" муниципальной программы "Развитие культуры Манского района"</t>
  </si>
  <si>
    <t>Муниципальная программа "Создание условий для развития услуг связи в малочисленных и труднодоступных населенных пунктах Манского района"</t>
  </si>
  <si>
    <t>1500000000</t>
  </si>
  <si>
    <t>Подпрограмма "Предоставление услуг подвижной радиотелефонной (сотовой) связи на базе цифровых технологий стандарта GSM 900/1800"</t>
  </si>
  <si>
    <t>1520000000</t>
  </si>
  <si>
    <t>Распределение бюджетных ассигнований по целевым статьям (муниципальным программам Манского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2018 год</t>
  </si>
  <si>
    <t>18</t>
  </si>
  <si>
    <t>19</t>
  </si>
  <si>
    <t>49</t>
  </si>
  <si>
    <t>60</t>
  </si>
  <si>
    <t>070</t>
  </si>
  <si>
    <t>075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</si>
  <si>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</si>
  <si>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09</t>
  </si>
  <si>
    <t>045</t>
  </si>
  <si>
    <t>ПЛАТЕЖИ ПРИ ПОЛЬЗОВАНИИ ПРИРОДНЫМИ РЕСУРСАМИ</t>
  </si>
  <si>
    <t>048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</si>
  <si>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</si>
  <si>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</si>
  <si>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060</t>
  </si>
  <si>
    <t>065</t>
  </si>
  <si>
    <t>ДОХОДЫ ОТ ПРОДАЖИ МАТЕРИАЛЬНЫХ И НЕМАТЕРИАЛЬНЫХ АКТИВОВ</t>
  </si>
  <si>
    <t>050</t>
  </si>
  <si>
    <t>053</t>
  </si>
  <si>
    <t>06</t>
  </si>
  <si>
    <t>025</t>
  </si>
  <si>
    <t>ШТРАФЫ, САНКЦИИ, ВОЗМЕЩЕНИЕ УЩЕРБА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</si>
  <si>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</si>
  <si>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</si>
  <si>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</si>
  <si>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</si>
  <si>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</si>
  <si>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</si>
  <si>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</si>
  <si>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2711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</si>
  <si>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</t>
  </si>
  <si>
    <t>999</t>
  </si>
  <si>
    <t>Прочие субсидии</t>
  </si>
  <si>
    <t>Прочие субсидии бюджетам муниципальных районов</t>
  </si>
  <si>
    <t>7456</t>
  </si>
  <si>
    <t>Субсидии бюджетам муниципальных образований на поддержку деятельности муниципальных молодежных центров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</si>
  <si>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</si>
  <si>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</si>
  <si>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</si>
  <si>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</si>
  <si>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</si>
  <si>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</si>
  <si>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</si>
  <si>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</si>
  <si>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</si>
  <si>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7513</t>
  </si>
  <si>
    <t>7514</t>
  </si>
  <si>
    <t>7517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</si>
  <si>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</si>
  <si>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</si>
  <si>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</t>
  </si>
  <si>
    <t>7552</t>
  </si>
  <si>
    <t>7554</t>
  </si>
  <si>
    <t>7564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</si>
  <si>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</si>
  <si>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</si>
  <si>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</si>
  <si>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</t>
  </si>
  <si>
    <t>7588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</si>
  <si>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</si>
  <si>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</t>
  </si>
  <si>
    <t>7604</t>
  </si>
  <si>
    <t>029</t>
  </si>
  <si>
    <t>7408</t>
  </si>
  <si>
    <t>7409</t>
  </si>
  <si>
    <t>Приложение №2</t>
  </si>
  <si>
    <t>Перечень главных администраторов доходов районного бюджета</t>
  </si>
  <si>
    <t>Код  главного админи-стратора</t>
  </si>
  <si>
    <t xml:space="preserve"> Наименование кода классификации доходов бюджета
</t>
  </si>
  <si>
    <t xml:space="preserve">Финансовое управление администрации Манского района  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</si>
  <si>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</si>
  <si>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</si>
  <si>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1 16 23051 05 0000 140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</si>
  <si>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</si>
  <si>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1 17 01050 05 0000 180</t>
  </si>
  <si>
    <t xml:space="preserve">Невыясненные поступления, зачисляемые в бюджеты муниципальных районов </t>
  </si>
  <si>
    <t>1 17 05050 05 0000 180</t>
  </si>
  <si>
    <t xml:space="preserve">012 </t>
  </si>
  <si>
    <t>2 08 05000 05 0000 180</t>
  </si>
  <si>
    <t xml:space="preserve">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</si>
  <si>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</si>
  <si>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</si>
  <si>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 xml:space="preserve">Комитет по управлению муниципальным имуществом  Манского района  </t>
  </si>
  <si>
    <t>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</si>
  <si>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    </t>
  </si>
  <si>
    <t>1 11 05075 05 0000 120</t>
  </si>
  <si>
    <t xml:space="preserve">1 11 09045 05 0000 120 </t>
  </si>
  <si>
    <t>1 14 02053 05 0000 410</t>
  </si>
  <si>
    <t>Доходы от реализации  иного имущества, находящегося в собственности муниципальных районов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</si>
  <si>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1 14 06025 05 0000 430  </t>
  </si>
  <si>
    <t>Доходы от продажи земельных участков, находящихся в собственности муниципальных районов 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</si>
  <si>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</si>
  <si>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 xml:space="preserve">Управление сельского хозяйства администрации Манского района </t>
  </si>
  <si>
    <t xml:space="preserve">Прочие неналоговые доходы бюджетов муниципальных районов
</t>
  </si>
  <si>
    <t xml:space="preserve">Управление социальной защиты населения администрации Манского района </t>
  </si>
  <si>
    <t>1 13 02995 05 0000 130</t>
  </si>
  <si>
    <t>Прочие доходы от компенсации затрат бюджетов муниципальных районов</t>
  </si>
  <si>
    <t xml:space="preserve">Муниципальное казённое учреждение  Манского района «Служба Заказчика»  </t>
  </si>
  <si>
    <t xml:space="preserve">1 16 90050 05 0000 140 </t>
  </si>
  <si>
    <t xml:space="preserve">Управление образования администрации Манского района </t>
  </si>
  <si>
    <t xml:space="preserve">Администрация Манского района  </t>
  </si>
  <si>
    <t>1 08 07150 01 1000 110</t>
  </si>
  <si>
    <t>1 13 02065 05 0000 130</t>
  </si>
  <si>
    <t xml:space="preserve">2 07 05030 05 0009 180 </t>
  </si>
  <si>
    <t>Прочие безвозмездные поступления в бюджеты муниципальных районов</t>
  </si>
  <si>
    <t xml:space="preserve">2 07 05030 05 0013 180 </t>
  </si>
  <si>
    <t xml:space="preserve">Прочие безвозмездные поступления 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</si>
  <si>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</si>
  <si>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</si>
  <si>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</si>
  <si>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</si>
  <si>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</si>
  <si>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</si>
  <si>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</si>
  <si>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</si>
  <si>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</si>
  <si>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</si>
  <si>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</si>
  <si>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2018 год</t>
  </si>
  <si>
    <t>2019 год</t>
  </si>
  <si>
    <t>Внутренние заимствования  (привлечение/погашение)</t>
  </si>
  <si>
    <t>Дополнительное образование детей</t>
  </si>
  <si>
    <t>0703</t>
  </si>
  <si>
    <t>0110074080</t>
  </si>
  <si>
    <t>0110074090</t>
  </si>
  <si>
    <t>Подпрограмма "Обеспечение жизнедеятельности образовательных учреждений Манского района"</t>
  </si>
  <si>
    <t>0120000000</t>
  </si>
  <si>
    <t>Выполнения функций муниципальными бюджетными учреждениями в рамках подпрограммы "Обеспечение жизнедеятельности образовательных учреждений Манского района" муниципальной программы "Развитие образования в Манском районе"</t>
  </si>
  <si>
    <t>0120000680</t>
  </si>
  <si>
    <t>Выполнение функций муниципальными казенными учреждениями в рамках подпрограммы "Развитие кадрового потенциала отрасли образования Манского района" муниципальной программы "Развитие образования в Манском районе"</t>
  </si>
  <si>
    <t>0140000670</t>
  </si>
  <si>
    <t>Молодежная политика</t>
  </si>
  <si>
    <t>Софинансирование расходов на организацию отдыха детей и их оздоровления в рамках подпрограммы "Организация отдыха, оздоровления и занятости в летнее время детей и подростков Манского района" муниципальной программы "Развитие образования в Манском районе"</t>
  </si>
  <si>
    <t>0250006400</t>
  </si>
  <si>
    <t>04100S4560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</si>
  <si>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 в Манском районе" муниципальной программы "Молодежь Манского района в XXI веке"</t>
  </si>
  <si>
    <t>0530000680</t>
  </si>
  <si>
    <t>Муниципальная программа "Защита населения и территории Манского района от чрезвычайных ситуаций природного и техногенного характера"</t>
  </si>
  <si>
    <t>0600000000</t>
  </si>
  <si>
    <t>0640000000</t>
  </si>
  <si>
    <t>0640000150</t>
  </si>
  <si>
    <t>08100S5710</t>
  </si>
  <si>
    <t>Расходы на содержание муниципального имущества находящегося в казне в рамках подпрограммы "Управление муниципальным имуществом" муниципальной прграммы "Управление муниципальным имуществом муниципального образования Манского района"</t>
  </si>
  <si>
    <t>1020061120</t>
  </si>
  <si>
    <t>Жилищное хозяйство</t>
  </si>
  <si>
    <t>0501</t>
  </si>
  <si>
    <t>Подпрограмма "Предоставление субсидий субъектам малого и среднего предпринимательства"</t>
  </si>
  <si>
    <t>11100S6070</t>
  </si>
  <si>
    <t>Муниципальная программа "О территориальном планировании, градостроительном зонировании и документации по планировке территории Манского района"</t>
  </si>
  <si>
    <t>1200000000</t>
  </si>
  <si>
    <t>12000S5910</t>
  </si>
  <si>
    <t>Муниципальная программа "Охрана окружающей среды "</t>
  </si>
  <si>
    <t>Подпрограмма "Развитие малых форм хозяйствования в сельской местности"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</si>
  <si>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"Обеспечение реализации государственной программы и прочие мероприятия" муниципальной программы "Система социальной защиты населения Манского района"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</si>
  <si>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программы "Защита населения и территории Манского района от чрезвычайных ситуаций природного и техногенного характера"</t>
  </si>
  <si>
    <t>Софинансирование расходов по кап.ремонту, реконструкции находящихся в муницип. собственности объектов комм. инфр-ры, источников тепловой энергии и тепловых сетей, объектов электросетевого хозяйства и источников электр. энергии, а также на приобр.технологического оборудования, спецтехники для обеспечения функционирования систем теплоснабжения, энергосбережения, водоснабжения, водоотведения и очистки сточных вод за счет средств сельсоветов по переданным полномочиям в рамках подпрограммы "Развитие и модернизация объектов коммунальной инфраструктуры" 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</si>
  <si>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Софинансирование расходов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Манском районе" муниципальной программы "Поддержка и развитие субъектов малого и среднего предпринимательства и формирование благоприятного инвестиционного климата Манскоого района"</t>
  </si>
  <si>
    <t xml:space="preserve">                                            </t>
  </si>
  <si>
    <t>Сумма на 2019 год</t>
  </si>
  <si>
    <t>1 16 90050 05 0000 140</t>
  </si>
  <si>
    <t>2 02 15001 05 2711 151</t>
  </si>
  <si>
    <t>2 02 29999 05 7397 151</t>
  </si>
  <si>
    <t>Субсидии бюджетам муниципальных образований на организацию отдыха детей в каникулярное время</t>
  </si>
  <si>
    <t>2 02 29999 05 7456 151</t>
  </si>
  <si>
    <t>2 02 29999 05 7555 151</t>
  </si>
  <si>
    <t>2 02 30024 05 0151 151</t>
  </si>
  <si>
    <t>2 02 30024 05 0640 151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</si>
  <si>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</t>
  </si>
  <si>
    <t>2 02 30024 05 7429 151</t>
  </si>
  <si>
    <t>2 02 30024 05 7513 151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</si>
  <si>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</t>
  </si>
  <si>
    <t>2 02 30024 05 7514 151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</si>
  <si>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</si>
  <si>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2 02 30024 05 7517 151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</si>
  <si>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</t>
  </si>
  <si>
    <t>2 02 30024 05 7518 151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</si>
  <si>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</t>
  </si>
  <si>
    <t>2 02 30024 05 7519 151</t>
  </si>
  <si>
    <t>2 02 30024 05 7552 151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</si>
  <si>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</si>
  <si>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2 02 30024 05 7554 151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</si>
  <si>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</si>
  <si>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2 02 30024 05 7564 151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</si>
  <si>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</si>
  <si>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2 02 30024 05 7566 151</t>
  </si>
  <si>
    <t>2 02 30024 05 7570 151</t>
  </si>
  <si>
    <t>2 02 30024 05 7588 151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</si>
  <si>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</si>
  <si>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2 02 30024 05 7601 151</t>
  </si>
  <si>
    <t>2 02 30024 05 7604 151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</si>
  <si>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</si>
  <si>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</si>
  <si>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</si>
  <si>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2 02 35055 05 9000 151</t>
  </si>
  <si>
    <t>Субсидии на возмещение части затрат на уплату процентов по кредитам и (или) займам, полученным на развитие малых форм хозяйствования</t>
  </si>
  <si>
    <t>2 02 35118 05 0000 151</t>
  </si>
  <si>
    <t xml:space="preserve">2 02 39999 05 7408 151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</si>
  <si>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</si>
  <si>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2 02 39999 05 7409 151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</si>
  <si>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</si>
  <si>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</si>
  <si>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</si>
  <si>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</si>
  <si>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</si>
  <si>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</si>
  <si>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организациями остатков субсидий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</si>
  <si>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</si>
  <si>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</si>
  <si>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</si>
  <si>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2 03 05099 05 0000 180</t>
  </si>
  <si>
    <t>Прочие безвозмездные поступления от государственных (муниципальных) организаций в бюджеты муниципальных районов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</si>
  <si>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</si>
  <si>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</si>
  <si>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</si>
  <si>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</si>
  <si>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</si>
  <si>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</si>
  <si>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</si>
  <si>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</si>
  <si>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</si>
  <si>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</si>
  <si>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</si>
  <si>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</si>
  <si>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</si>
  <si>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</si>
  <si>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</si>
  <si>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</si>
  <si>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</si>
  <si>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</si>
  <si>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</si>
  <si>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</si>
  <si>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Единый сельскохозяйственный налог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</si>
  <si>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</si>
  <si>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</si>
  <si>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519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</si>
  <si>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</si>
  <si>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</si>
  <si>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</si>
  <si>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</si>
  <si>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</si>
  <si>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</si>
  <si>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</si>
  <si>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15</t>
  </si>
  <si>
    <t>Дотации бюджетам муниципальных районов на выравнивание бюджетной обеспеченности</t>
  </si>
  <si>
    <t>20</t>
  </si>
  <si>
    <t>Субсидии бюджетам бюджетной системы Российской Федерации (межбюджетные субсидии)</t>
  </si>
  <si>
    <t>29</t>
  </si>
  <si>
    <t>Субвенции бюджетам бюджетной системы Российской Федерации</t>
  </si>
  <si>
    <t>0640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</si>
  <si>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</si>
  <si>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</si>
  <si>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</si>
  <si>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</si>
  <si>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</si>
  <si>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</si>
  <si>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</si>
  <si>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</si>
  <si>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Приложение №4</t>
  </si>
  <si>
    <t>0320061730</t>
  </si>
  <si>
    <t>Проведение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Манского района"</t>
  </si>
  <si>
    <t>Выполнение функций муниципальными бюджетными учреждениями за счет средств местного бюджета в рамках подпрограммы "Развитие дополнительного образования физкультурно-спортивной направленности в Манском районею" муниципальной программы "Развитие физической культуры и спорта Манского района"</t>
  </si>
  <si>
    <t>Проведение спортивных мероприятий в рамках подпрограммы "Развитие дополнительного образования физкультурно-спортивной направленности" муниципальной программы "Развитие физической культуры и спорта Манского района"</t>
  </si>
  <si>
    <t>0530061760</t>
  </si>
  <si>
    <t>Выполнение функций казегнными учреждениями в рамках подпрограммы "Обеспечение реализации программы и прочие мероприятия" муниципальной программы "Развитие физической культуры и спорта Манского района"</t>
  </si>
  <si>
    <t>Подпрограмма "Повышение уровня антитеррористической защищенности муниципальных учреждений"</t>
  </si>
  <si>
    <t>0620000000</t>
  </si>
  <si>
    <t>Мероприятия по противодействию терроризма и экстремизма на территории Манского района в рамках подпрограммы "Повышение уровня антитеррористической защищенности муниципальных учреждений" муниципальной программы "Защита населения и территории Манского района от чрезвычайных ситуаций природного и техногенного характера"</t>
  </si>
  <si>
    <t>0620061860</t>
  </si>
  <si>
    <t>0630000000</t>
  </si>
  <si>
    <t>Содержание единых дежурно-диспетчерских служб муниципальных образований за счет средств местного бюджета в рамках подпрограммы "Создание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ситуаций, своевременное доведение до населения безопасности жизнидеятельности" муниципальной программы "Защита населения и территории Манского района от чрезвычайных ситуаций природного и техногенного характера"</t>
  </si>
  <si>
    <t>0630061870</t>
  </si>
  <si>
    <t>Софинансирование расходов на актуализацию документов территориального планирования и градостроительного зонирования муниципальных образований в рамках программы "О территориальном планировании, градостроительном зонировании и документации по планировке территории Манского района"</t>
  </si>
  <si>
    <t>Обеспечение сбалансированности бюджетов сельсоветов в рамках подпрограммы "Создание условий для эффективного и ответственного управления муниципальными финансами, повышения устойчивости бюджетов сельсоветов Манского района" муниципальной программы "Управление муниципальными финансами"</t>
  </si>
  <si>
    <t>0710068160</t>
  </si>
  <si>
    <t>9990075140</t>
  </si>
  <si>
    <t>9990075550</t>
  </si>
  <si>
    <t>9990051180</t>
  </si>
  <si>
    <t>бюджета на 2018 год и плановый период 2019-2020 годов</t>
  </si>
  <si>
    <t>2020 год</t>
  </si>
  <si>
    <t>Численность постоянного населения муниципального образования на 01.01.2017 год, чел.</t>
  </si>
  <si>
    <t>на 2018 год и плановый период 2019-2020 годов</t>
  </si>
  <si>
    <t>Муниципальные программы на 2018 год и плановый период 2019-2020 годов</t>
  </si>
  <si>
    <t>Доходы районного бюджета на 2018 год</t>
  </si>
  <si>
    <t>Доходы районного бюджета 2018 года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</si>
  <si>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</si>
  <si>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</si>
  <si>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119</t>
  </si>
  <si>
    <t>Денежные взыскания (штрафы) за нарушение бюджетного законодательства Российской Федерации</t>
  </si>
  <si>
    <t>17</t>
  </si>
  <si>
    <t xml:space="preserve">ПРОЧИЕ НЕНАЛОГОВЫЕ ДОХОДЫ
</t>
  </si>
  <si>
    <t>180</t>
  </si>
  <si>
    <t xml:space="preserve">Прочие неналоговые доходы
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</si>
  <si>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</si>
  <si>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</si>
  <si>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</si>
  <si>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</si>
  <si>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</si>
  <si>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</si>
  <si>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</si>
  <si>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</si>
  <si>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</si>
  <si>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</si>
  <si>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</si>
  <si>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</si>
  <si>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</si>
  <si>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</si>
  <si>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</si>
  <si>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</si>
  <si>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</si>
  <si>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</si>
  <si>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</si>
  <si>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</si>
  <si>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</si>
  <si>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</si>
  <si>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</si>
  <si>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</si>
  <si>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</si>
  <si>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</si>
  <si>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543</t>
  </si>
  <si>
    <t xml:space="preserve"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
</t>
  </si>
  <si>
    <t>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</si>
  <si>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Функционирование высшего должностного лица субъекта Российской  Федерации и муниципального образования</t>
  </si>
  <si>
    <t>Судебная система</t>
  </si>
  <si>
    <t>0105</t>
  </si>
  <si>
    <t>Связь и информатика</t>
  </si>
  <si>
    <t>0410</t>
  </si>
  <si>
    <t>Распределение расходов районного бюджета по разделам и 
подразделам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</si>
  <si>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</si>
  <si>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</si>
  <si>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на 2018 год</t>
  </si>
  <si>
    <t>Субсидии на возмещение части затрат на уплату процентов по кредитам и (или) займам, полученным на развитие малых форм хозяйствования, за счет средств краевого бюджета в рамках подпрограммы "Развитие малых форм хозяйствования в сельской местности" муниципальной программы "Развитие агропромышленного комплекса Манского района"</t>
  </si>
  <si>
    <t>1410КR543Б</t>
  </si>
  <si>
    <t>Подпрограмма "Устойчивое развитие сельских территорий"</t>
  </si>
  <si>
    <t>1450000000</t>
  </si>
  <si>
    <t>14500S4114</t>
  </si>
  <si>
    <t>14500S4115</t>
  </si>
  <si>
    <t>14500S4116</t>
  </si>
  <si>
    <t>Подпрограмма "Поддержка садоводства, огородничества и дачного хозяйства"</t>
  </si>
  <si>
    <t>1460000000</t>
  </si>
  <si>
    <t>Мероприятия в области коммунального хозяйства в рамках подпрограммы "Развитие и модернизация объектов коммунальной инфраструктуры" 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</si>
  <si>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0810067370</t>
  </si>
  <si>
    <t>14500S4111</t>
  </si>
  <si>
    <t>Муниципальная программа "Развитие культуры Манского района"</t>
  </si>
  <si>
    <t>Выполнение функций по переданным полномочиям поселений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</si>
  <si>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0330000650</t>
  </si>
  <si>
    <t>Выполнение функций казенными учреждениями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</si>
  <si>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0330000670</t>
  </si>
  <si>
    <t>"О внесении изменений и дополнений  в решение Манского районного Совета депутатов  «О районном бюджете на 2018 год и плановый период  2019- 2020 годов» от 14.12.2017 года № 7-61р"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</si>
  <si>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</si>
  <si>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 xml:space="preserve">Субсидия бюджетам муниципальных районов на поддержку отрасли культуры
</t>
  </si>
  <si>
    <t>2 02 29999 05 1021 151</t>
  </si>
  <si>
    <t>2 02 29999 05 1031 151</t>
  </si>
  <si>
    <t>2 02 29999 05 1042 151</t>
  </si>
  <si>
    <t>2 02 29999 05 1043 151</t>
  </si>
  <si>
    <t>2 02 29999 05 1044 151</t>
  </si>
  <si>
    <t>2 02 29999 05 1045 151</t>
  </si>
  <si>
    <t>2 02 29999 05 1046 151</t>
  </si>
  <si>
    <t>2 02 29999 05 1047 151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</si>
  <si>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</si>
  <si>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2 02 29999 05 1048 151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</si>
  <si>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</si>
  <si>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2 02 29999 05 1049 151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</si>
  <si>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</si>
  <si>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 xml:space="preserve">Субсидии бюджетам муниципальных образований края на обеспечение первичных мер пожарной безопасности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</si>
  <si>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</t>
  </si>
  <si>
    <t>2 02 29999 05 7451 151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</si>
  <si>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</si>
  <si>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2 02 29999 05 7509 151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</si>
  <si>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</si>
  <si>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2 02 29999 05 7575 151</t>
  </si>
  <si>
    <t>Субсидии бюджетам муниципальных образований края на строительство, и (или) реконструкцию, и (или) ремонт  объектов электроснабжения, водоснабжения, находящихся в собственности муниципальных образований, для обеспечения подключения некоммерческих объединений к источникам электроснабжения, водоснабжения в рамках подпрограммы «Поддержка садоводства, огородничества и дачного хозяйства»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</si>
  <si>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2 02 29999 05 7607 151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</si>
  <si>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</si>
  <si>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2 02 30024 05 0000 151</t>
  </si>
  <si>
    <t>2 02 49999 05 1011 151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</si>
  <si>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</si>
  <si>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2 02 49999 05 7550 151</t>
  </si>
  <si>
    <t>Реализация проектов подготовки учителей на вакантные должности в общеобразовательных организациях в рамках подпрограммы «Развитие кадрового потенциала отрасли» государственной программы Красноярского края «Развитие образования»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</si>
  <si>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
</t>
  </si>
  <si>
    <t xml:space="preserve">1 14 06013 05 0000 430  </t>
  </si>
  <si>
    <t>116 90050 05 0000 140</t>
  </si>
  <si>
    <t>114 02 052 05 0000 410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</si>
  <si>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</si>
  <si>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</si>
  <si>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 xml:space="preserve">Муниципальное казенное учреждение «Комитет по физической культуре и спорту Манского района»  </t>
  </si>
  <si>
    <t>1 16 90050 05 0001 140</t>
  </si>
  <si>
    <t>Изменения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</si>
  <si>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</si>
  <si>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</si>
  <si>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</si>
  <si>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1047</t>
  </si>
  <si>
    <t xml:space="preserve">2 </t>
  </si>
  <si>
    <t>1048</t>
  </si>
  <si>
    <t>1049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</si>
  <si>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</si>
  <si>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</si>
  <si>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</si>
  <si>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</si>
  <si>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</si>
  <si>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</si>
  <si>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</si>
  <si>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</si>
  <si>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0</t>
  </si>
  <si>
    <t>7575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</si>
  <si>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</si>
  <si>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Прочие межбюджетные трансферты, передаваемые бюджетам</t>
  </si>
  <si>
    <t>1011</t>
  </si>
  <si>
    <t>7550</t>
  </si>
  <si>
    <t>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</si>
  <si>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</si>
  <si>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</si>
  <si>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пожарной безопасности</t>
  </si>
  <si>
    <t>0310</t>
  </si>
  <si>
    <t>Итого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</si>
  <si>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</si>
  <si>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0730010470</t>
  </si>
  <si>
    <t>Средства на повышение размеров оплаты труда работников бюджетной сферы Красноярского края с 1 января 2018 года на 4 процента по переданным полномочиям поселений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</si>
  <si>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0730П10470</t>
  </si>
  <si>
    <t>Непрограммные мероприятия</t>
  </si>
  <si>
    <t>9900000000</t>
  </si>
  <si>
    <t>Субсидии бюджетам муниципальных образований края на обеспечение первичных мер пожарной безопасности в рамках непрограммных мероприятий</t>
  </si>
  <si>
    <t>9990074120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</si>
  <si>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непрограммных мероприятий</t>
  </si>
  <si>
    <t>9990074920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</si>
  <si>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непрограммных мероприятий</t>
  </si>
  <si>
    <t>9990075080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</si>
  <si>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мероприятий</t>
  </si>
  <si>
    <t>9990075090</t>
  </si>
  <si>
    <t>Расходы на проведение мероприятий за счет районного резервного фонда в рамках непрограммных мероприятий</t>
  </si>
  <si>
    <t>9990001010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</si>
  <si>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объединений к источникам электроснабжения, водоснабжения в рамках непрограммных мероприятий</t>
  </si>
  <si>
    <t>9990075750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</si>
  <si>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</si>
  <si>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9990010490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</si>
  <si>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мероприятий</t>
  </si>
  <si>
    <t>9990010470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</si>
  <si>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 имуществом муниципального образования Манский район"</t>
  </si>
  <si>
    <t>1030010470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</si>
  <si>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агропромышленного комплекса Манского района"</t>
  </si>
  <si>
    <t>1440010470</t>
  </si>
  <si>
    <t>Предоставление грантов юридическим лицам и индивидуальным предпринимателям на строительство и реконструкцию объектов по производству сельскохозяйствейнной продукции</t>
  </si>
  <si>
    <t>Предоставление грантов юридическим лицам и индивидуальным предпринимателям на приобретение техники для производства сельскохозяйствейнной продукции</t>
  </si>
  <si>
    <t>Предоставление грантов юридическим лицам и индивидуальным предпринимателям на приобретение сельскохозяйствейнных животных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</si>
  <si>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межпоселенческих дорог" муниципальной программы "Развитие транспортной системы"</t>
  </si>
  <si>
    <t>09100S5090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</si>
  <si>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межпоселенческих дорог" муниципальной программы "Развитие транспортной системы"</t>
  </si>
  <si>
    <t>0910П75090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</si>
  <si>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</si>
  <si>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Капитальный ремонт объектов холодного водоснабжения населения п.Анастасино и п.Колбинское</t>
  </si>
  <si>
    <t>Субсидии на финансирование (возмещение) расходов по кап.ремонту, реконструкции находящихся в муницип. собственности объектов комм. инфр-ры, источников тепловой энергии и тепловых сетей, объектов электросетевого хозяйства и источников электр. энергии, а также на приобр.технологического оборудования, спецтехники для обеспечения функционирования систем теплоснабжения, энергосбережения,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</si>
  <si>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0810075710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</si>
  <si>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"муниципальной программы "Реформирование и модернизация жилищно-коммунального хозяйства и повышение энергетической эффективности"</t>
  </si>
  <si>
    <t>0840010470</t>
  </si>
  <si>
    <t>Средства на повышение размеров оплаты труда работников бюджетной сферы Красноярского края с 1 января 2018 года на 4 процента по переданным плномочиям поселений в рамках подпрограммы "Обеспечение реализации муниципальной программы " муниципальной программы "Реформирование и модернизация жилищно-коммунального хозяйства и повышение энергетической эффективности"</t>
  </si>
  <si>
    <t>0840П10470</t>
  </si>
  <si>
    <t>Расходы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объединений к источникам электроснабжения, водоснабжения по переданным полномочиям поселений в рамках подпрограммы "Поддержка садоводства, огородничества и дачного хозяйства" муниципальной программы "Развитие агропромышленного комплекса на территории Манского района "</t>
  </si>
  <si>
    <t>1460П75750</t>
  </si>
  <si>
    <t>Софинансирование расходов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объединений к источникам электроснабжения, водоснабжения по переданным полномочиям поселений в рамках подпрограммы "Поддержка садоводства, огородничества и дачного хозяйства" муниципальной программы "Развитие агропромышленного комплекса на территории Манского района "</t>
  </si>
  <si>
    <t>1460ПS5750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</si>
  <si>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образования в Манском районе"</t>
  </si>
  <si>
    <t>0180010470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</si>
  <si>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</si>
  <si>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</si>
  <si>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 в Манском районе"</t>
  </si>
  <si>
    <t>0110010470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</si>
  <si>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Манском районе"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</si>
  <si>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детей» муниципальной программы "Развитие образования в Манском районе"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</si>
  <si>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
в рамках подпрограммы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</si>
  <si>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"Развитие образования в Манском районе"</t>
  </si>
  <si>
    <t>Реализация проектов подготовки учителей на вакантные должности в общеобразовательных организациях в рамках подпрограммы "Развитие кадрового потенциала отрасли образования Манского района" муниципальной программы "Развитие образования в Манском районе"</t>
  </si>
  <si>
    <t>0140075500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</si>
  <si>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Манском районе"</t>
  </si>
  <si>
    <t>0110010480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</si>
  <si>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кадрового потенциала отрасли образования Манского района" муниципальной программы "Развитие образования в Манском районе"</t>
  </si>
  <si>
    <t>0140010470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</si>
  <si>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N 4-1089) в рамках подпрограммы "Реализация переданных государственных полномочий по опеке и попечительству в отношении несовершеннолетних" муниципальной программы "Развитие образования в Манском районе"</t>
  </si>
  <si>
    <t>Средства на повышение размеров оплаты труда работников бюджетной сферы Красноярского края с 1 января 2018 года на 4 процента в рамках непрграммных мероприятий органов местного самоуправления</t>
  </si>
  <si>
    <t>9980010470</t>
  </si>
  <si>
    <t>Средства на повышение размеров оплаты труда работников бюджетной сферы Красноярского края с 1 января 2018 года на 4 процента рамках подпрограммы "Обеспечение реализации программы и прочие мероприятия" муниципальной программы "Защита населения и территории Манского района от чрезвычайных ситуаций природного и техногенного характера"</t>
  </si>
  <si>
    <t>0640010470</t>
  </si>
  <si>
    <t>Исполнение судебных актов</t>
  </si>
  <si>
    <t>830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</si>
  <si>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ситуаций, своевременное доведение до населения безопасности жизнидеятельности" муниципальной программы "Защита населения и территории Манского района от чрезвычайных ситуаций природного и техногенного характера"</t>
  </si>
  <si>
    <t>0630010470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</si>
  <si>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ситуаций, своевременное доведение до населения информации, касающейся безопасности жизнидеятельности" муниципальной программы "Защита населения и территории Манского района от чрезвычайных ситуаций природного и техногенного характера"</t>
  </si>
  <si>
    <t>0630074130</t>
  </si>
  <si>
    <t>Софинансирование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ситуаций, своевременное доведение до населения информации, касающейся безопасности жизнидеятельности" муниципальной программы "Защита населения и территории Манского района от чрезвычайных ситуаций природного и техногенного характера"</t>
  </si>
  <si>
    <t>06300S4130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</si>
  <si>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</si>
  <si>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0330010480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</si>
  <si>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дополнительного образования физкультурно-спортивной направленности" муниципальной программы "Развитие физической культуры и спорта Манского района"</t>
  </si>
  <si>
    <t>0530010470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</si>
  <si>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подпрограммы "Развитие дополнительного образования физкультурно-спортивной направленности в Манском районею" муниципальной программы "Развитие физической культуры и спорта Манского района"</t>
  </si>
  <si>
    <t>0530010480</t>
  </si>
  <si>
    <t>Средства на повышение размеров оплаты труда отдельным категориям работников бюджетной сферы края в рамках подпрограммы "Вовлечение молодежи Манского района в социальные практики" муниципальной программы "Молодежь Манского района в XXI веке"</t>
  </si>
  <si>
    <t>0410010430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</si>
  <si>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Манского района в социальные практики" муниципальной программы "Молодежь Манского района в XXI веке"</t>
  </si>
  <si>
    <t>0410010470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</si>
  <si>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подпрограммы "Создание культурного наследия" муниципальной программы "Развитие культуры Манского района"</t>
  </si>
  <si>
    <t>0310010490</t>
  </si>
  <si>
    <t>Поддержка отрасли культуры за счет средста краевого бюджета в рамках подпрограммы "Сохранение культурного наследия" муниципальной программы "Развитие культуры Манского района"</t>
  </si>
  <si>
    <t>0310КR5190</t>
  </si>
  <si>
    <t>Поддержка отрасли культуры за счет средста федерального бюджета в рамках подпрограммы "Сохранение культурного наследия" муниципальной программы "Развитие культуры Манского района"</t>
  </si>
  <si>
    <t>0310ФR5190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</si>
  <si>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подпрограммы "Поддержка искусства и народного творчества" муниципальной программы "Развитие культуры Манского района"</t>
  </si>
  <si>
    <t>0320010490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</si>
  <si>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по переданным полномочиям поселений в рамках подпрограммы "Поддержка искусства и народного творчества" муниципальной программы "Развитие культуры Манского района"</t>
  </si>
  <si>
    <t>0320П10490</t>
  </si>
  <si>
    <t>Расходы на проведение мероприятий за счет краевого резервного фонда в рамках непрограммных мероприятий</t>
  </si>
  <si>
    <t>9990010110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</si>
  <si>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 муниципальной программы "Развитие физической культуры и спорта Манского района"</t>
  </si>
  <si>
    <t>0540010470</t>
  </si>
  <si>
    <t>Иные межбюджетные трансферты на обеспечение сбалансированности бюджетов сельсоветов Манского района на 2018 год и плановый период 2019-2020 годов</t>
  </si>
  <si>
    <t>"О внесении изменений и дополнений в решение Манского районного Совета депутатов "О районном бюджете на 2017 год и плановый период 2018-2019гг." от 22.12.2016г. №Ч-5р"</t>
  </si>
  <si>
    <t>Приложение №22</t>
  </si>
  <si>
    <t>проект</t>
  </si>
  <si>
    <t>Приложение №23</t>
  </si>
  <si>
    <t>Распределение иных межбюджетных трансфертов на создание условий для развития услуг связи в малочисленных и труднодоступных населенных пунктах Красноярского края в рамках непрограммных мероприятий по сельсоветам Манского района на 2018 год и плановый период 2019-2020 годов</t>
  </si>
  <si>
    <t>Приложение №24</t>
  </si>
  <si>
    <t>Распределение 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объединений к источникам электроснабжения, водоснабжения в рамках непрограммных мероприятий по сельсоветам Манского на 2018 год и плановый период 2019-2020 годов</t>
  </si>
  <si>
    <t>Распределение иных межбюджетных трансфертов для реализации проектов по благоустройству территорий поселений в рамках непрограммных мероприятий по сельсоветам Манского района на 2018 год и плановый период 2019-2020 годов</t>
  </si>
  <si>
    <t>Приложение №25</t>
  </si>
  <si>
    <t xml:space="preserve">Распределение иных межбюджетных трансфертов для реализации проектов по решению вопросов местного значения сельских поселений в рамках непрограммных мероприятий по сельсоветам Манского района на 2018 год и плановый период 2019-2020 годов </t>
  </si>
  <si>
    <t>Приложение №26</t>
  </si>
  <si>
    <t xml:space="preserve">Распределение субсидий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непрограммных мероприятий по сельсоветам Манского района на 2018 год и плановый период 2019-2020 годов </t>
  </si>
  <si>
    <t>Приложение №27</t>
  </si>
  <si>
    <t>Приложение №28</t>
  </si>
  <si>
    <t xml:space="preserve">Распределение персональных выплат, устанавливаемых в целях повышения оплаты труда молодым специалистам, персональных выплат, устанавливаемых с учетом опыта работы при наличии ученой степени, почетного звания, нагрудного знака (значка) в рамках непрограммных мероприятий по сельсоветам Манского района на 2018 год и плановый период 2019-2020 годов </t>
  </si>
  <si>
    <t>0730П00000</t>
  </si>
  <si>
    <t>Иные межбюджетные трансферты на создание условий для развития услуг связи в малочисленных и труднодоступных населенных пунктах Красноярского края в рамках непрограммных мероприятий</t>
  </si>
  <si>
    <t>9990076450</t>
  </si>
  <si>
    <t>Благоустройство</t>
  </si>
  <si>
    <t>0503</t>
  </si>
  <si>
    <t>Иные межбюджетные трансферты для реализации проектов по благоустройству территорий поселений в рамках непрограммных мероприятий</t>
  </si>
  <si>
    <t>9990077410</t>
  </si>
  <si>
    <t>Иные межбюджетные трансферты для реализации проектов по решению вопросов местного значения сельских поселений в рамках непрограммных мероприятий</t>
  </si>
  <si>
    <t>9990077490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</si>
  <si>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непрограммных мероприятий</t>
  </si>
  <si>
    <t>9990075710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</si>
  <si>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непрограммных мероприятий</t>
  </si>
  <si>
    <t>9990010210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</si>
  <si>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мероприятий</t>
  </si>
  <si>
    <t>9990010310</t>
  </si>
  <si>
    <t>1410К00000</t>
  </si>
  <si>
    <t>Предоставление грантов юридическим лицам и индивидуальным предпринимателям на строительство и реконструкцию объектов по производству сельскохозяйствейнной продукции за счет средств краевого бюджета</t>
  </si>
  <si>
    <t>1450074114</t>
  </si>
  <si>
    <t>Предоставление грантов юридическим лицам и индивидуальным предпринимателям на приобретение техники для производства сельскохозяйствейнной продукции за счет средств краевого бюджета</t>
  </si>
  <si>
    <t>1450074115</t>
  </si>
  <si>
    <t>Предоставление грантов юридическим лицам и индивидуальным предпринимателям на приобретение сельскохозяйствейнных животных за счет средств краевого бюджета</t>
  </si>
  <si>
    <t>1450074116</t>
  </si>
  <si>
    <t>0910П00000</t>
  </si>
  <si>
    <t>Подпрограмма "Повышение безопасности дорожного движения"</t>
  </si>
  <si>
    <t>0930000000</t>
  </si>
  <si>
    <t>Расходы на организацию безопасности дорожного движения в рамках подпрограммы "Повышение безопасности дорожного движения" муниципальной программы "Развитие транспортной системы"</t>
  </si>
  <si>
    <t>0930060440</t>
  </si>
  <si>
    <t>1520П00000</t>
  </si>
  <si>
    <t>Расходы на создание условий для развития услуг связи в малочисленных и труднодоступных населенных пунктах Красноярского края по переданным полномочиям сельсоветов в рамках подпрограммы "Предоставление услуг подвижной радиотелефонной (сотовой) связи на базе цифровых технологий стандарта GSM 900/1800" муниципальной программы "Создание условий для развития услуг связи в малочисленных и труднодоступных населенных пунктах Манского района"</t>
  </si>
  <si>
    <t>1520П76450</t>
  </si>
  <si>
    <t>Софнансирование расходов на создание условий для развития услуг связи в малочисленных и труднодоступных населенных пунктах Красноярского края по переданным полномочиям сельсоветов в рамках подпрограммы "Предоставление услуг подвижной радиотелефонной (сотовой) связи на базе цифровых технологий стандарта GSM 900/1800" муниципальной программы "Создание условий для развития услуг связи в малочисленных и труднодоступных населенных пунктах Манского района"</t>
  </si>
  <si>
    <t>1520ПS6450</t>
  </si>
  <si>
    <t>Капитальный ремонт объектов холодного водоснабжения населения п.Анастасино и п.Колбинское за счет средств краевого бюджета</t>
  </si>
  <si>
    <t>1450074111</t>
  </si>
  <si>
    <t>0810П00000</t>
  </si>
  <si>
    <t>Расходы за счет переданых полномочий сельсоветов расходов по кап.ремонту, реконструкции находящихся в муницип. собственности объектов комм. инфр-ры, источников тепловой энергии и тепловых сетей, объектов электросетевого хозяйства и источников электр. энергии, а также на приобр.технологического оборудования, спецтехники для обеспечения функционирования систем теплоснабжения, энергосбережения,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Манского района "Реформирование и модернизация жилищно-коммунального хозяйства и повышение энергетической эффективности"</t>
  </si>
  <si>
    <t>0810П75710</t>
  </si>
  <si>
    <t>0840П00000</t>
  </si>
  <si>
    <t>1460П00000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</si>
  <si>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подпрограммы "Поддержка искусства и народного творчества" муниципальной программы "Развитие культуры Манского района"</t>
  </si>
  <si>
    <t>0320010210</t>
  </si>
  <si>
    <t>0320П00000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</si>
  <si>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по переданным полномочиям сельсоветов в рамках подпрограммы "Поддержка искусства и народного творчества" муниципальной программы "Развитие культуры Манского района"</t>
  </si>
  <si>
    <t>0320П10210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</si>
  <si>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подпрограммы "Развитие дошкольного, общего и дополнительного образования" муниципальной программы "Развитие образования в Манском районе"</t>
  </si>
  <si>
    <t>0110010210</t>
  </si>
  <si>
    <t>Субсидии бюджетам муниципальных образований на развитие инфраструктуры общеобразовательных организаций в рамках подпрограммы "Обеспечение жизнедеятельности образовательных учреждений Манского района" муниципальной программы "Развитие образования в Манском районе"</t>
  </si>
  <si>
    <t>0120075630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</si>
  <si>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"Обеспечение жизнедеятельности образовательных учреждений Манского района" муниципальной программы "Развитие образования в Манском районе"</t>
  </si>
  <si>
    <t>01200R0970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</si>
  <si>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местного бюджета в рамках подпрограммы "Обеспечение жизнедеятельности образовательных учреждений Манского района" муниципальной программы "Развитие образования в Манском районе"</t>
  </si>
  <si>
    <t>01200S0970</t>
  </si>
  <si>
    <t>Софинансирование расходов на развитие инфраструктуры общеобразовательных организаций в рамках подпрограммы "Обеспечение жизнедеятельности образовательных учреждений Манского района" муниципальной программы "Развитие образования в Манском районе"</t>
  </si>
  <si>
    <t>01200S5630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</si>
  <si>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подпрограммы "Развитие кадрового потенциала отрасли образования Манского района" муниципальной программы "Развитие образования в Манском районе"</t>
  </si>
  <si>
    <t>0140010210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</si>
  <si>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Манском районе" муниципальной программы "Поддержка и развитие субъектов малого и среднего предпринимательства и формирование благоприятного инвестиционного климата Манскоого района"</t>
  </si>
  <si>
    <t>1110076070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</si>
  <si>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</si>
  <si>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</si>
  <si>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программы и прочие мероприятия" муниципальной программы "Развитие культуры Манского района"</t>
  </si>
  <si>
    <t>0330010310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</si>
  <si>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подпрограммы "Развитие дополнительного образования физкультурно-спортивной направленности в Манском районею" муниципальной программы "Развитие физической культуры и спорта Манского района"</t>
  </si>
  <si>
    <t>0530010210</t>
  </si>
  <si>
    <t>Подпрограмма "Патриотическое воспитание молодежи Манского района"</t>
  </si>
  <si>
    <t>0420000000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</si>
  <si>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Манского района" муниципальной программы "Молодежь Манского района в XXI веке"</t>
  </si>
  <si>
    <t>0420074540</t>
  </si>
  <si>
    <t>Софинансирование расходов за счет средств местного бюджета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Манского района" муниципальной программы "Молодежь Манского района в XXI веке"</t>
  </si>
  <si>
    <t>04200S4540</t>
  </si>
  <si>
    <t>0310К00000</t>
  </si>
  <si>
    <t>0310Ф00000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</si>
  <si>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 муниципальной программы "Развитие культуры Манского района"</t>
  </si>
  <si>
    <t>0320010310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</si>
  <si>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"Поддержка искусства и народного творчества" муниципальной программы "Развитие культуры Манского района"</t>
  </si>
  <si>
    <t>0320074490</t>
  </si>
  <si>
    <t>Поддержка отрасли культуры в рамках подпрограммы "Поддержка искусства и народного творчества" муниципальной программы "Развитие культуры Манского района"</t>
  </si>
  <si>
    <t>03200R5190</t>
  </si>
  <si>
    <t>Софинансирование мероприятий на государственную поддержку комплексного развития муниципальных учреждений культуры и образовательных организаций в области культуры за счет средств местного бюджета в рамках подпрограммы "Поддержка искусства и народного творчества" муниципальной программы "Развитие культуры Манского района"</t>
  </si>
  <si>
    <t>03200S4490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</si>
  <si>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по переданным полномочиям сельсоветов в рамках подпрограммы "Поддержка искусства и народного творчества" муниципальной программы "Развитие культуры Манского района"</t>
  </si>
  <si>
    <t>0320П10310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</si>
  <si>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 муниципальной программы "Развитие культуры Манского района"</t>
  </si>
  <si>
    <t>0320074810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</si>
  <si>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 муниципальной программы "Развитие культуры Манского района"</t>
  </si>
  <si>
    <t>03200S4810</t>
  </si>
  <si>
    <t>04300L4970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</si>
  <si>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Манском районе" муниципальной программы "Молодежь Манского района в XXI веке"</t>
  </si>
  <si>
    <t>04300R4970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</si>
  <si>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подпрограммы "Развитие массовой физической культуры и спорта" муниципальной программы "Развитие физической культуры и спорта Манского района"</t>
  </si>
  <si>
    <t>0510074180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</si>
  <si>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Манского района"</t>
  </si>
  <si>
    <t>05100S4180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</si>
  <si>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</si>
  <si>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2 02 25097 05 0000 151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</si>
  <si>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</si>
  <si>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2 02 25497 05 0000 151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</si>
  <si>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</si>
  <si>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</si>
  <si>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</si>
  <si>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2 02 29999 05 7449 151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</si>
  <si>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</si>
  <si>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2 02 29999 05 7466 151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</si>
  <si>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</si>
  <si>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2 02 29999 05 7481 151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</si>
  <si>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</si>
  <si>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</si>
  <si>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</si>
  <si>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2 02 29999 05 7749 151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</si>
  <si>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</si>
  <si>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</si>
  <si>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</si>
  <si>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районного бюджета 2018 года </t>
  </si>
  <si>
    <t>Плата за сбросы загрязняющих веществ в водные объекты</t>
  </si>
  <si>
    <t>041</t>
  </si>
  <si>
    <t>Плата за размещение отходов производства</t>
  </si>
  <si>
    <t>313</t>
  </si>
  <si>
    <t>032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</si>
  <si>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</si>
  <si>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</si>
  <si>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097</t>
  </si>
  <si>
    <t>497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</si>
  <si>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</si>
  <si>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</si>
  <si>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1031</t>
  </si>
  <si>
    <t>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</si>
  <si>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7418</t>
  </si>
  <si>
    <t>7449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</si>
  <si>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</si>
  <si>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</si>
  <si>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7481</t>
  </si>
  <si>
    <t>7563</t>
  </si>
  <si>
    <t>7571</t>
  </si>
  <si>
    <t>7607</t>
  </si>
  <si>
    <t>7645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</si>
  <si>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</si>
  <si>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</si>
  <si>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</si>
  <si>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</si>
  <si>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5519</t>
  </si>
  <si>
    <t>7411</t>
  </si>
  <si>
    <t>Иные межбюджетные трансферты бюджетам муниципальных районов Красноярского края, реализующих муниципальные программы, направленные на развитие сельских территорий, в рамках подпрограммы «Устойчивое развитие сельских территорий»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</si>
  <si>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 xml:space="preserve">Распределение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непрограммных мероприятий по сельсоветам Манского района на 2018 год и плановый период 2019-2020 годов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</si>
</sst>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?"/>
    <numFmt numFmtId="166" formatCode="#,##0.00_ ;[Red]\-#,##0.00\ "/>
    <numFmt numFmtId="167" formatCode="dd/mm/yyyy\ hh:mm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" fillId="0" borderId="0"/>
    <xf numFmtId="0" fontId="25" fillId="0" borderId="0"/>
    <xf numFmtId="0" fontId="2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3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" fillId="0" borderId="0"/>
  </cellStyleXfs>
  <cellXfs count="307">
    <xf numFmtId="0" fontId="0" fillId="0" borderId="0" xfId="0"/>
    <xf numFmtId="0" fontId="1" fillId="0" borderId="0" xfId="10"/>
    <xf numFmtId="4" fontId="5" fillId="0" borderId="1" xfId="11" applyNumberFormat="1" applyFont="1" applyFill="1" applyBorder="1" applyAlignment="1">
      <alignment vertical="top" wrapText="1"/>
    </xf>
    <xf numFmtId="0" fontId="5" fillId="0" borderId="2" xfId="13" applyFont="1" applyFill="1" applyBorder="1" applyAlignment="1">
      <alignment vertical="top" wrapText="1"/>
    </xf>
    <xf numFmtId="0" fontId="5" fillId="0" borderId="2" xfId="11" applyFont="1" applyFill="1" applyBorder="1" applyAlignment="1">
      <alignment horizontal="center" vertical="top" wrapText="1"/>
    </xf>
    <xf numFmtId="4" fontId="5" fillId="0" borderId="3" xfId="11" applyNumberFormat="1" applyFont="1" applyFill="1" applyBorder="1" applyAlignment="1">
      <alignment vertical="top" wrapText="1"/>
    </xf>
    <xf numFmtId="0" fontId="5" fillId="0" borderId="4" xfId="11" applyFont="1" applyFill="1" applyBorder="1" applyAlignment="1">
      <alignment vertical="top" wrapText="1"/>
    </xf>
    <xf numFmtId="0" fontId="5" fillId="0" borderId="4" xfId="11" applyFont="1" applyFill="1" applyBorder="1" applyAlignment="1">
      <alignment horizontal="center" vertical="top" wrapText="1"/>
    </xf>
    <xf numFmtId="0" fontId="5" fillId="0" borderId="5" xfId="11" applyFont="1" applyFill="1" applyBorder="1" applyAlignment="1">
      <alignment horizontal="center" vertical="top" wrapText="1" shrinkToFit="1"/>
    </xf>
    <xf numFmtId="49" fontId="5" fillId="0" borderId="4" xfId="11" applyNumberFormat="1" applyFont="1" applyFill="1" applyBorder="1" applyAlignment="1">
      <alignment horizontal="center" vertical="top" wrapText="1"/>
    </xf>
    <xf numFmtId="0" fontId="5" fillId="0" borderId="4" xfId="11" applyFont="1" applyFill="1" applyBorder="1" applyAlignment="1">
      <alignment vertical="top" wrapText="1" shrinkToFit="1"/>
    </xf>
    <xf numFmtId="4" fontId="5" fillId="0" borderId="3" xfId="11" applyNumberFormat="1" applyFont="1" applyFill="1" applyBorder="1" applyAlignment="1">
      <alignment vertical="top" wrapText="1" shrinkToFit="1"/>
    </xf>
    <xf numFmtId="49" fontId="5" fillId="0" borderId="4" xfId="11" applyNumberFormat="1" applyFont="1" applyFill="1" applyBorder="1" applyAlignment="1">
      <alignment vertical="top" wrapText="1" shrinkToFit="1"/>
    </xf>
    <xf numFmtId="49" fontId="5" fillId="0" borderId="4" xfId="11" applyNumberFormat="1" applyFont="1" applyFill="1" applyBorder="1" applyAlignment="1">
      <alignment horizontal="center" vertical="top" wrapText="1" shrinkToFit="1"/>
    </xf>
    <xf numFmtId="0" fontId="10" fillId="0" borderId="0" xfId="10" applyFont="1"/>
    <xf numFmtId="3" fontId="5" fillId="0" borderId="1" xfId="11" applyNumberFormat="1" applyFont="1" applyFill="1" applyBorder="1" applyAlignment="1">
      <alignment horizontal="center" wrapText="1" shrinkToFit="1"/>
    </xf>
    <xf numFmtId="49" fontId="5" fillId="0" borderId="2" xfId="11" applyNumberFormat="1" applyFont="1" applyFill="1" applyBorder="1" applyAlignment="1">
      <alignment horizontal="center" wrapText="1" shrinkToFit="1"/>
    </xf>
    <xf numFmtId="0" fontId="5" fillId="0" borderId="6" xfId="11" applyFont="1" applyFill="1" applyBorder="1" applyAlignment="1">
      <alignment horizontal="center" vertical="top" wrapText="1" shrinkToFit="1"/>
    </xf>
    <xf numFmtId="164" fontId="5" fillId="0" borderId="7" xfId="11" applyNumberFormat="1" applyFont="1" applyFill="1" applyBorder="1" applyAlignment="1">
      <alignment horizontal="center" vertical="center" wrapText="1" shrinkToFit="1"/>
    </xf>
    <xf numFmtId="49" fontId="5" fillId="0" borderId="8" xfId="11" applyNumberFormat="1" applyFont="1" applyFill="1" applyBorder="1" applyAlignment="1">
      <alignment horizontal="center" vertical="center" wrapText="1" shrinkToFit="1"/>
    </xf>
    <xf numFmtId="0" fontId="5" fillId="0" borderId="9" xfId="11" applyFont="1" applyFill="1" applyBorder="1" applyAlignment="1">
      <alignment horizontal="center" vertical="center" wrapText="1" shrinkToFit="1"/>
    </xf>
    <xf numFmtId="164" fontId="5" fillId="0" borderId="0" xfId="11" applyNumberFormat="1" applyFont="1" applyFill="1" applyBorder="1" applyAlignment="1">
      <alignment horizontal="right" wrapText="1" shrinkToFit="1"/>
    </xf>
    <xf numFmtId="0" fontId="7" fillId="0" borderId="0" xfId="11" applyFont="1" applyFill="1" applyAlignment="1">
      <alignment horizontal="center" vertical="top" wrapText="1" shrinkToFit="1"/>
    </xf>
    <xf numFmtId="0" fontId="11" fillId="0" borderId="0" xfId="10" applyFont="1" applyFill="1" applyAlignment="1">
      <alignment horizontal="right"/>
    </xf>
    <xf numFmtId="0" fontId="12" fillId="0" borderId="0" xfId="10" applyFont="1"/>
    <xf numFmtId="0" fontId="7" fillId="0" borderId="0" xfId="11" applyFont="1" applyFill="1" applyAlignment="1">
      <alignment horizontal="center" vertical="top" wrapText="1"/>
    </xf>
    <xf numFmtId="0" fontId="1" fillId="0" borderId="0" xfId="15" applyFont="1"/>
    <xf numFmtId="0" fontId="5" fillId="0" borderId="0" xfId="15" applyFont="1"/>
    <xf numFmtId="164" fontId="5" fillId="0" borderId="0" xfId="14" applyNumberFormat="1" applyFont="1" applyFill="1" applyAlignment="1"/>
    <xf numFmtId="0" fontId="5" fillId="0" borderId="0" xfId="14" applyFont="1" applyFill="1" applyAlignment="1">
      <alignment horizontal="center" wrapText="1"/>
    </xf>
    <xf numFmtId="0" fontId="5" fillId="0" borderId="0" xfId="17" applyFont="1" applyFill="1" applyAlignment="1">
      <alignment horizontal="left" vertical="top"/>
    </xf>
    <xf numFmtId="0" fontId="5" fillId="0" borderId="0" xfId="15" applyFont="1" applyFill="1" applyAlignment="1">
      <alignment vertical="top" wrapText="1"/>
    </xf>
    <xf numFmtId="0" fontId="5" fillId="0" borderId="0" xfId="17" applyFont="1" applyFill="1"/>
    <xf numFmtId="0" fontId="5" fillId="0" borderId="0" xfId="17" applyFont="1" applyFill="1" applyAlignment="1">
      <alignment vertical="top"/>
    </xf>
    <xf numFmtId="0" fontId="13" fillId="0" borderId="0" xfId="17" applyFont="1" applyFill="1" applyAlignment="1">
      <alignment horizontal="right"/>
    </xf>
    <xf numFmtId="0" fontId="1" fillId="0" borderId="0" xfId="17"/>
    <xf numFmtId="0" fontId="1" fillId="0" borderId="0" xfId="17" applyFill="1"/>
    <xf numFmtId="4" fontId="10" fillId="0" borderId="0" xfId="17" applyNumberFormat="1" applyFont="1" applyFill="1"/>
    <xf numFmtId="0" fontId="10" fillId="0" borderId="0" xfId="17" applyFont="1" applyFill="1"/>
    <xf numFmtId="4" fontId="1" fillId="0" borderId="0" xfId="17" applyNumberFormat="1" applyFill="1"/>
    <xf numFmtId="49" fontId="1" fillId="0" borderId="0" xfId="17" applyNumberFormat="1" applyAlignment="1">
      <alignment vertical="top"/>
    </xf>
    <xf numFmtId="0" fontId="1" fillId="0" borderId="0" xfId="17" applyNumberFormat="1"/>
    <xf numFmtId="49" fontId="1" fillId="0" borderId="0" xfId="17" applyNumberFormat="1"/>
    <xf numFmtId="4" fontId="1" fillId="0" borderId="0" xfId="17" applyNumberFormat="1"/>
    <xf numFmtId="0" fontId="5" fillId="0" borderId="4" xfId="15" applyFont="1" applyBorder="1"/>
    <xf numFmtId="0" fontId="15" fillId="0" borderId="0" xfId="18"/>
    <xf numFmtId="0" fontId="15" fillId="0" borderId="0" xfId="18" applyFill="1"/>
    <xf numFmtId="0" fontId="5" fillId="0" borderId="10" xfId="11" applyFont="1" applyFill="1" applyBorder="1" applyAlignment="1">
      <alignment horizontal="center" vertical="top" wrapText="1" shrinkToFit="1"/>
    </xf>
    <xf numFmtId="0" fontId="11" fillId="0" borderId="0" xfId="15" applyFont="1" applyFill="1"/>
    <xf numFmtId="0" fontId="11" fillId="0" borderId="0" xfId="10" applyFont="1" applyFill="1" applyAlignment="1"/>
    <xf numFmtId="0" fontId="14" fillId="0" borderId="0" xfId="14" applyFont="1" applyFill="1" applyAlignment="1">
      <alignment horizontal="center" vertical="top" wrapText="1"/>
    </xf>
    <xf numFmtId="0" fontId="7" fillId="0" borderId="0" xfId="14" applyFont="1" applyFill="1" applyAlignment="1">
      <alignment horizontal="center" wrapText="1"/>
    </xf>
    <xf numFmtId="164" fontId="7" fillId="0" borderId="0" xfId="14" applyNumberFormat="1" applyFont="1" applyFill="1" applyAlignment="1">
      <alignment horizontal="center" wrapText="1"/>
    </xf>
    <xf numFmtId="0" fontId="14" fillId="0" borderId="0" xfId="14" applyFont="1" applyFill="1" applyAlignment="1">
      <alignment horizontal="center" vertical="top" wrapText="1" shrinkToFit="1"/>
    </xf>
    <xf numFmtId="164" fontId="14" fillId="0" borderId="0" xfId="14" applyNumberFormat="1" applyFont="1" applyFill="1" applyBorder="1" applyAlignment="1">
      <alignment horizontal="center" wrapText="1" shrinkToFit="1"/>
    </xf>
    <xf numFmtId="49" fontId="14" fillId="0" borderId="4" xfId="14" applyNumberFormat="1" applyFont="1" applyFill="1" applyBorder="1" applyAlignment="1">
      <alignment horizontal="left" wrapText="1" shrinkToFit="1"/>
    </xf>
    <xf numFmtId="49" fontId="14" fillId="0" borderId="4" xfId="14" applyNumberFormat="1" applyFont="1" applyFill="1" applyBorder="1" applyAlignment="1">
      <alignment horizontal="left" vertical="top" wrapText="1" shrinkToFit="1"/>
    </xf>
    <xf numFmtId="0" fontId="14" fillId="0" borderId="0" xfId="14" applyFont="1" applyFill="1" applyAlignment="1">
      <alignment horizontal="center" wrapText="1"/>
    </xf>
    <xf numFmtId="164" fontId="14" fillId="0" borderId="0" xfId="14" applyNumberFormat="1" applyFont="1" applyFill="1" applyAlignment="1">
      <alignment horizontal="center" wrapText="1"/>
    </xf>
    <xf numFmtId="0" fontId="7" fillId="0" borderId="0" xfId="14" applyFont="1" applyFill="1" applyAlignment="1">
      <alignment horizontal="center" vertical="top" wrapText="1"/>
    </xf>
    <xf numFmtId="0" fontId="9" fillId="0" borderId="0" xfId="18" applyFont="1" applyFill="1" applyAlignment="1">
      <alignment horizontal="center" vertical="center" wrapText="1"/>
    </xf>
    <xf numFmtId="0" fontId="12" fillId="0" borderId="0" xfId="15" applyFont="1"/>
    <xf numFmtId="0" fontId="1" fillId="0" borderId="0" xfId="17" applyFont="1" applyFill="1"/>
    <xf numFmtId="4" fontId="1" fillId="0" borderId="0" xfId="15" applyNumberFormat="1" applyFont="1"/>
    <xf numFmtId="0" fontId="17" fillId="0" borderId="0" xfId="0" applyFont="1" applyAlignment="1">
      <alignment horizontal="right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4" xfId="15" applyNumberFormat="1" applyFont="1" applyBorder="1" applyAlignment="1">
      <alignment horizontal="center"/>
    </xf>
    <xf numFmtId="3" fontId="5" fillId="0" borderId="4" xfId="19" applyNumberFormat="1" applyFont="1" applyBorder="1" applyAlignment="1">
      <alignment horizontal="center"/>
    </xf>
    <xf numFmtId="0" fontId="12" fillId="0" borderId="0" xfId="7" applyFont="1" applyFill="1"/>
    <xf numFmtId="0" fontId="2" fillId="0" borderId="0" xfId="10" applyFont="1" applyFill="1" applyAlignment="1"/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" fontId="5" fillId="0" borderId="4" xfId="0" applyNumberFormat="1" applyFont="1" applyBorder="1" applyAlignment="1" applyProtection="1">
      <alignment horizontal="right" vertical="top" wrapText="1"/>
    </xf>
    <xf numFmtId="0" fontId="6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5" fillId="0" borderId="0" xfId="0" applyFont="1" applyFill="1" applyBorder="1"/>
    <xf numFmtId="4" fontId="1" fillId="0" borderId="0" xfId="10" applyNumberFormat="1"/>
    <xf numFmtId="0" fontId="5" fillId="0" borderId="4" xfId="15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7" fillId="0" borderId="0" xfId="16" applyFont="1" applyFill="1" applyAlignment="1">
      <alignment vertical="center"/>
    </xf>
    <xf numFmtId="4" fontId="7" fillId="0" borderId="0" xfId="0" applyNumberFormat="1" applyFont="1" applyFill="1" applyBorder="1"/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0" fontId="5" fillId="2" borderId="4" xfId="17" applyNumberFormat="1" applyFont="1" applyFill="1" applyBorder="1" applyAlignment="1">
      <alignment horizontal="center" vertical="center" wrapText="1"/>
    </xf>
    <xf numFmtId="49" fontId="5" fillId="2" borderId="4" xfId="17" applyNumberFormat="1" applyFont="1" applyFill="1" applyBorder="1" applyAlignment="1">
      <alignment horizontal="center" vertical="center" wrapText="1"/>
    </xf>
    <xf numFmtId="49" fontId="5" fillId="2" borderId="4" xfId="17" applyNumberFormat="1" applyFont="1" applyFill="1" applyBorder="1" applyAlignment="1">
      <alignment horizontal="center" vertical="top"/>
    </xf>
    <xf numFmtId="49" fontId="5" fillId="2" borderId="4" xfId="17" applyNumberFormat="1" applyFont="1" applyFill="1" applyBorder="1" applyAlignment="1">
      <alignment horizontal="center"/>
    </xf>
    <xf numFmtId="3" fontId="5" fillId="0" borderId="4" xfId="0" applyNumberFormat="1" applyFont="1" applyBorder="1" applyAlignment="1" applyProtection="1">
      <alignment horizontal="center" vertical="top" wrapText="1"/>
    </xf>
    <xf numFmtId="49" fontId="5" fillId="0" borderId="0" xfId="0" quotePrefix="1" applyNumberFormat="1" applyFont="1" applyFill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1" fillId="0" borderId="0" xfId="10" applyFont="1"/>
    <xf numFmtId="49" fontId="14" fillId="0" borderId="0" xfId="11" applyNumberFormat="1" applyFont="1" applyFill="1" applyBorder="1" applyAlignment="1">
      <alignment horizontal="center" wrapText="1" shrinkToFit="1"/>
    </xf>
    <xf numFmtId="0" fontId="3" fillId="0" borderId="0" xfId="15" applyFont="1" applyAlignment="1">
      <alignment horizontal="right"/>
    </xf>
    <xf numFmtId="49" fontId="5" fillId="0" borderId="12" xfId="11" applyNumberFormat="1" applyFont="1" applyFill="1" applyBorder="1" applyAlignment="1">
      <alignment horizontal="center" vertical="top" wrapText="1" shrinkToFit="1"/>
    </xf>
    <xf numFmtId="49" fontId="5" fillId="0" borderId="12" xfId="11" applyNumberFormat="1" applyFont="1" applyFill="1" applyBorder="1" applyAlignment="1">
      <alignment vertical="top" wrapText="1" shrinkToFit="1"/>
    </xf>
    <xf numFmtId="4" fontId="5" fillId="0" borderId="13" xfId="11" applyNumberFormat="1" applyFont="1" applyFill="1" applyBorder="1" applyAlignment="1">
      <alignment vertical="top" wrapText="1"/>
    </xf>
    <xf numFmtId="0" fontId="3" fillId="0" borderId="0" xfId="15" applyFont="1"/>
    <xf numFmtId="0" fontId="5" fillId="0" borderId="4" xfId="15" applyFont="1" applyBorder="1" applyAlignment="1">
      <alignment horizontal="center" vertical="top" wrapText="1"/>
    </xf>
    <xf numFmtId="0" fontId="5" fillId="0" borderId="4" xfId="15" applyFont="1" applyBorder="1" applyAlignment="1">
      <alignment horizontal="center" vertical="center" wrapText="1"/>
    </xf>
    <xf numFmtId="3" fontId="5" fillId="0" borderId="4" xfId="15" applyNumberFormat="1" applyFont="1" applyBorder="1" applyAlignment="1">
      <alignment horizontal="center"/>
    </xf>
    <xf numFmtId="49" fontId="14" fillId="0" borderId="0" xfId="14" applyNumberFormat="1" applyFont="1" applyFill="1" applyBorder="1" applyAlignment="1">
      <alignment horizontal="center" wrapText="1" shrinkToFit="1"/>
    </xf>
    <xf numFmtId="0" fontId="14" fillId="0" borderId="4" xfId="14" applyFont="1" applyFill="1" applyBorder="1" applyAlignment="1">
      <alignment horizontal="center" vertical="center" wrapText="1" shrinkToFit="1"/>
    </xf>
    <xf numFmtId="49" fontId="14" fillId="0" borderId="4" xfId="14" applyNumberFormat="1" applyFont="1" applyFill="1" applyBorder="1" applyAlignment="1">
      <alignment horizontal="center" vertical="center" wrapText="1" shrinkToFit="1"/>
    </xf>
    <xf numFmtId="164" fontId="5" fillId="0" borderId="4" xfId="11" applyNumberFormat="1" applyFont="1" applyFill="1" applyBorder="1" applyAlignment="1">
      <alignment horizontal="center" vertical="center" wrapText="1" shrinkToFit="1"/>
    </xf>
    <xf numFmtId="4" fontId="14" fillId="0" borderId="4" xfId="14" applyNumberFormat="1" applyFont="1" applyFill="1" applyBorder="1" applyAlignment="1">
      <alignment horizontal="center" vertical="top" wrapText="1" shrinkToFit="1"/>
    </xf>
    <xf numFmtId="4" fontId="14" fillId="0" borderId="4" xfId="11" applyNumberFormat="1" applyFont="1" applyFill="1" applyBorder="1" applyAlignment="1">
      <alignment horizontal="center" vertical="top" wrapText="1" shrinkToFit="1"/>
    </xf>
    <xf numFmtId="4" fontId="14" fillId="0" borderId="4" xfId="14" applyNumberFormat="1" applyFont="1" applyFill="1" applyBorder="1" applyAlignment="1">
      <alignment horizontal="center" wrapText="1"/>
    </xf>
    <xf numFmtId="49" fontId="14" fillId="0" borderId="4" xfId="14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center" vertical="top" wrapText="1"/>
    </xf>
    <xf numFmtId="164" fontId="5" fillId="0" borderId="0" xfId="14" applyNumberFormat="1" applyFont="1" applyFill="1" applyAlignment="1">
      <alignment horizontal="right"/>
    </xf>
    <xf numFmtId="0" fontId="2" fillId="0" borderId="0" xfId="10" applyFont="1" applyFill="1" applyAlignment="1">
      <alignment horizontal="right"/>
    </xf>
    <xf numFmtId="0" fontId="2" fillId="0" borderId="0" xfId="10" applyFont="1" applyFill="1" applyAlignment="1"/>
    <xf numFmtId="0" fontId="5" fillId="0" borderId="4" xfId="18" applyFont="1" applyFill="1" applyBorder="1" applyAlignment="1">
      <alignment horizontal="center" vertical="center" wrapText="1"/>
    </xf>
    <xf numFmtId="0" fontId="2" fillId="0" borderId="0" xfId="10" applyFont="1" applyFill="1" applyAlignment="1">
      <alignment wrapText="1"/>
    </xf>
    <xf numFmtId="0" fontId="1" fillId="3" borderId="0" xfId="7" applyFont="1" applyFill="1" applyAlignment="1">
      <alignment vertical="top"/>
    </xf>
    <xf numFmtId="49" fontId="10" fillId="3" borderId="0" xfId="7" applyNumberFormat="1" applyFont="1" applyFill="1" applyAlignment="1">
      <alignment horizontal="center" vertical="top"/>
    </xf>
    <xf numFmtId="49" fontId="1" fillId="3" borderId="0" xfId="7" applyNumberFormat="1" applyFont="1" applyFill="1" applyAlignment="1">
      <alignment horizontal="center" vertical="top"/>
    </xf>
    <xf numFmtId="0" fontId="1" fillId="0" borderId="0" xfId="7" applyFont="1" applyFill="1"/>
    <xf numFmtId="0" fontId="12" fillId="3" borderId="0" xfId="7" applyFont="1" applyFill="1" applyAlignment="1">
      <alignment vertical="top"/>
    </xf>
    <xf numFmtId="2" fontId="10" fillId="3" borderId="0" xfId="7" applyNumberFormat="1" applyFont="1" applyFill="1" applyAlignment="1">
      <alignment horizontal="center" vertical="top"/>
    </xf>
    <xf numFmtId="49" fontId="5" fillId="3" borderId="0" xfId="7" applyNumberFormat="1" applyFont="1" applyFill="1" applyAlignment="1">
      <alignment horizontal="center" vertical="top" wrapText="1"/>
    </xf>
    <xf numFmtId="49" fontId="22" fillId="3" borderId="0" xfId="7" applyNumberFormat="1" applyFont="1" applyFill="1" applyAlignment="1">
      <alignment horizontal="center" vertical="top"/>
    </xf>
    <xf numFmtId="49" fontId="6" fillId="3" borderId="0" xfId="7" applyNumberFormat="1" applyFont="1" applyFill="1" applyAlignment="1">
      <alignment horizontal="center" vertical="top"/>
    </xf>
    <xf numFmtId="0" fontId="18" fillId="3" borderId="4" xfId="7" applyFont="1" applyFill="1" applyBorder="1" applyAlignment="1">
      <alignment horizontal="center" vertical="top" wrapText="1"/>
    </xf>
    <xf numFmtId="49" fontId="18" fillId="3" borderId="4" xfId="7" applyNumberFormat="1" applyFont="1" applyFill="1" applyBorder="1" applyAlignment="1">
      <alignment horizontal="center" vertical="top" wrapText="1"/>
    </xf>
    <xf numFmtId="164" fontId="18" fillId="3" borderId="4" xfId="7" applyNumberFormat="1" applyFont="1" applyFill="1" applyBorder="1" applyAlignment="1">
      <alignment horizontal="center" vertical="top" wrapText="1"/>
    </xf>
    <xf numFmtId="0" fontId="23" fillId="3" borderId="4" xfId="7" applyFont="1" applyFill="1" applyBorder="1" applyAlignment="1">
      <alignment horizontal="center" vertical="top"/>
    </xf>
    <xf numFmtId="49" fontId="23" fillId="3" borderId="4" xfId="7" applyNumberFormat="1" applyFont="1" applyFill="1" applyBorder="1" applyAlignment="1">
      <alignment horizontal="center" vertical="top"/>
    </xf>
    <xf numFmtId="49" fontId="23" fillId="3" borderId="4" xfId="7" applyNumberFormat="1" applyFont="1" applyFill="1" applyBorder="1" applyAlignment="1">
      <alignment horizontal="center" vertical="top" wrapText="1"/>
    </xf>
    <xf numFmtId="0" fontId="26" fillId="0" borderId="0" xfId="7" applyFont="1" applyFill="1" applyAlignment="1">
      <alignment horizontal="center"/>
    </xf>
    <xf numFmtId="0" fontId="5" fillId="3" borderId="4" xfId="7" applyFont="1" applyFill="1" applyBorder="1" applyAlignment="1">
      <alignment horizontal="center" vertical="top"/>
    </xf>
    <xf numFmtId="49" fontId="5" fillId="3" borderId="4" xfId="7" applyNumberFormat="1" applyFont="1" applyFill="1" applyBorder="1" applyAlignment="1">
      <alignment horizontal="center" vertical="top"/>
    </xf>
    <xf numFmtId="49" fontId="5" fillId="3" borderId="15" xfId="7" applyNumberFormat="1" applyFont="1" applyFill="1" applyBorder="1" applyAlignment="1">
      <alignment horizontal="center" vertical="top" wrapText="1"/>
    </xf>
    <xf numFmtId="0" fontId="5" fillId="3" borderId="15" xfId="7" applyNumberFormat="1" applyFont="1" applyFill="1" applyBorder="1" applyAlignment="1">
      <alignment vertical="top" wrapText="1"/>
    </xf>
    <xf numFmtId="49" fontId="5" fillId="3" borderId="4" xfId="7" applyNumberFormat="1" applyFont="1" applyFill="1" applyBorder="1" applyAlignment="1">
      <alignment horizontal="center" vertical="top" wrapText="1"/>
    </xf>
    <xf numFmtId="0" fontId="5" fillId="3" borderId="4" xfId="7" applyFont="1" applyFill="1" applyBorder="1" applyAlignment="1">
      <alignment vertical="top" wrapText="1"/>
    </xf>
    <xf numFmtId="0" fontId="5" fillId="3" borderId="4" xfId="7" applyNumberFormat="1" applyFont="1" applyFill="1" applyBorder="1" applyAlignment="1">
      <alignment vertical="top" wrapText="1"/>
    </xf>
    <xf numFmtId="0" fontId="12" fillId="4" borderId="0" xfId="7" applyFont="1" applyFill="1"/>
    <xf numFmtId="0" fontId="13" fillId="3" borderId="4" xfId="7" applyNumberFormat="1" applyFont="1" applyFill="1" applyBorder="1" applyAlignment="1">
      <alignment vertical="center" wrapText="1"/>
    </xf>
    <xf numFmtId="0" fontId="5" fillId="3" borderId="4" xfId="12" applyNumberFormat="1" applyFont="1" applyFill="1" applyBorder="1" applyAlignment="1">
      <alignment vertical="top" wrapText="1"/>
    </xf>
    <xf numFmtId="0" fontId="13" fillId="3" borderId="4" xfId="7" applyNumberFormat="1" applyFont="1" applyFill="1" applyBorder="1" applyAlignment="1">
      <alignment vertical="top" wrapText="1"/>
    </xf>
    <xf numFmtId="0" fontId="13" fillId="3" borderId="4" xfId="7" applyFont="1" applyFill="1" applyBorder="1" applyAlignment="1">
      <alignment vertical="top" wrapText="1"/>
    </xf>
    <xf numFmtId="0" fontId="5" fillId="3" borderId="4" xfId="9" applyFont="1" applyFill="1" applyBorder="1" applyAlignment="1">
      <alignment vertical="top" wrapText="1"/>
    </xf>
    <xf numFmtId="0" fontId="5" fillId="3" borderId="4" xfId="12" applyNumberFormat="1" applyFont="1" applyFill="1" applyBorder="1" applyAlignment="1">
      <alignment horizontal="left" vertical="top" wrapText="1"/>
    </xf>
    <xf numFmtId="0" fontId="1" fillId="3" borderId="0" xfId="7" applyFont="1" applyFill="1"/>
    <xf numFmtId="0" fontId="5" fillId="3" borderId="4" xfId="7" applyFont="1" applyFill="1" applyBorder="1" applyAlignment="1">
      <alignment horizontal="center" vertical="top" wrapText="1"/>
    </xf>
    <xf numFmtId="0" fontId="1" fillId="4" borderId="0" xfId="7" applyFont="1" applyFill="1"/>
    <xf numFmtId="0" fontId="5" fillId="3" borderId="4" xfId="16" applyFont="1" applyFill="1" applyBorder="1" applyAlignment="1">
      <alignment horizontal="justify" vertical="top" wrapText="1"/>
    </xf>
    <xf numFmtId="0" fontId="5" fillId="3" borderId="4" xfId="7" applyFont="1" applyFill="1" applyBorder="1" applyAlignment="1">
      <alignment horizontal="center"/>
    </xf>
    <xf numFmtId="0" fontId="5" fillId="3" borderId="4" xfId="7" applyFont="1" applyFill="1" applyBorder="1" applyAlignment="1">
      <alignment wrapText="1"/>
    </xf>
    <xf numFmtId="0" fontId="5" fillId="3" borderId="4" xfId="7" applyFont="1" applyFill="1" applyBorder="1"/>
    <xf numFmtId="0" fontId="5" fillId="3" borderId="18" xfId="7" applyFont="1" applyFill="1" applyBorder="1" applyAlignment="1">
      <alignment vertical="top" wrapText="1"/>
    </xf>
    <xf numFmtId="0" fontId="5" fillId="3" borderId="0" xfId="7" applyFont="1" applyFill="1" applyAlignment="1">
      <alignment horizontal="right" vertical="top"/>
    </xf>
    <xf numFmtId="0" fontId="7" fillId="5" borderId="0" xfId="0" applyFont="1" applyFill="1"/>
    <xf numFmtId="0" fontId="8" fillId="5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0" borderId="0" xfId="0" applyFont="1" applyFill="1" applyBorder="1" applyAlignment="1">
      <alignment wrapText="1"/>
    </xf>
    <xf numFmtId="49" fontId="7" fillId="3" borderId="4" xfId="0" quotePrefix="1" applyNumberFormat="1" applyFont="1" applyFill="1" applyBorder="1" applyAlignment="1">
      <alignment horizontal="center" vertical="center" textRotation="90" wrapText="1"/>
    </xf>
    <xf numFmtId="0" fontId="7" fillId="3" borderId="4" xfId="0" quotePrefix="1" applyFont="1" applyFill="1" applyBorder="1" applyAlignment="1">
      <alignment horizontal="center" vertical="center" wrapText="1"/>
    </xf>
    <xf numFmtId="49" fontId="5" fillId="0" borderId="20" xfId="26" applyNumberFormat="1" applyFont="1" applyBorder="1" applyAlignment="1" applyProtection="1">
      <alignment horizontal="left" vertical="center" wrapText="1"/>
    </xf>
    <xf numFmtId="49" fontId="5" fillId="0" borderId="19" xfId="26" applyNumberFormat="1" applyFont="1" applyBorder="1" applyAlignment="1" applyProtection="1">
      <alignment horizontal="center" vertical="center" wrapText="1"/>
    </xf>
    <xf numFmtId="4" fontId="5" fillId="0" borderId="19" xfId="26" applyNumberFormat="1" applyFont="1" applyBorder="1" applyAlignment="1" applyProtection="1">
      <alignment horizontal="right" vertical="center" wrapText="1"/>
    </xf>
    <xf numFmtId="4" fontId="5" fillId="0" borderId="19" xfId="26" applyNumberFormat="1" applyFont="1" applyBorder="1" applyAlignment="1" applyProtection="1">
      <alignment horizontal="right"/>
    </xf>
    <xf numFmtId="0" fontId="5" fillId="0" borderId="0" xfId="10" applyFont="1" applyFill="1" applyAlignment="1">
      <alignment wrapText="1"/>
    </xf>
    <xf numFmtId="0" fontId="2" fillId="0" borderId="0" xfId="10" applyFont="1" applyFill="1" applyAlignment="1"/>
    <xf numFmtId="0" fontId="3" fillId="0" borderId="0" xfId="15"/>
    <xf numFmtId="0" fontId="5" fillId="0" borderId="0" xfId="27" applyFont="1" applyBorder="1" applyAlignment="1" applyProtection="1">
      <alignment vertical="top" wrapText="1"/>
    </xf>
    <xf numFmtId="0" fontId="5" fillId="0" borderId="0" xfId="27" applyFont="1"/>
    <xf numFmtId="0" fontId="5" fillId="0" borderId="4" xfId="27" applyFont="1" applyBorder="1" applyAlignment="1">
      <alignment horizontal="center" vertical="top"/>
    </xf>
    <xf numFmtId="0" fontId="5" fillId="0" borderId="4" xfId="15" applyFont="1" applyBorder="1" applyAlignment="1">
      <alignment horizontal="center" vertical="center" wrapText="1"/>
    </xf>
    <xf numFmtId="0" fontId="5" fillId="0" borderId="0" xfId="10" applyFont="1" applyFill="1" applyAlignment="1">
      <alignment horizontal="right"/>
    </xf>
    <xf numFmtId="164" fontId="5" fillId="0" borderId="0" xfId="14" applyNumberFormat="1" applyFont="1" applyFill="1" applyAlignment="1">
      <alignment horizontal="right"/>
    </xf>
    <xf numFmtId="0" fontId="2" fillId="0" borderId="0" xfId="10" applyFont="1" applyFill="1" applyAlignment="1">
      <alignment horizontal="right"/>
    </xf>
    <xf numFmtId="0" fontId="5" fillId="3" borderId="4" xfId="7" applyFont="1" applyFill="1" applyBorder="1" applyAlignment="1">
      <alignment horizontal="left" vertical="top" wrapText="1"/>
    </xf>
    <xf numFmtId="0" fontId="2" fillId="0" borderId="0" xfId="10" applyFont="1" applyFill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 textRotation="90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5" fillId="0" borderId="4" xfId="15" applyFont="1" applyBorder="1" applyAlignment="1">
      <alignment horizontal="center" vertical="center" wrapText="1"/>
    </xf>
    <xf numFmtId="0" fontId="5" fillId="0" borderId="0" xfId="10" applyFont="1" applyFill="1" applyAlignment="1">
      <alignment horizontal="right"/>
    </xf>
    <xf numFmtId="0" fontId="9" fillId="0" borderId="0" xfId="2"/>
    <xf numFmtId="0" fontId="28" fillId="0" borderId="0" xfId="2" applyFont="1" applyBorder="1" applyAlignment="1" applyProtection="1"/>
    <xf numFmtId="0" fontId="29" fillId="0" borderId="0" xfId="2" applyFont="1" applyBorder="1" applyAlignment="1" applyProtection="1">
      <alignment horizontal="center"/>
    </xf>
    <xf numFmtId="167" fontId="29" fillId="0" borderId="0" xfId="2" applyNumberFormat="1" applyFont="1" applyBorder="1" applyAlignment="1" applyProtection="1">
      <alignment horizontal="center"/>
    </xf>
    <xf numFmtId="0" fontId="9" fillId="0" borderId="0" xfId="2" applyFont="1" applyBorder="1" applyAlignment="1" applyProtection="1">
      <alignment vertical="top" wrapText="1"/>
    </xf>
    <xf numFmtId="0" fontId="28" fillId="0" borderId="0" xfId="2" applyFont="1" applyBorder="1" applyAlignment="1" applyProtection="1">
      <alignment horizontal="left" vertical="top" wrapText="1"/>
    </xf>
    <xf numFmtId="0" fontId="28" fillId="0" borderId="0" xfId="2" applyFont="1" applyBorder="1" applyAlignment="1" applyProtection="1">
      <alignment wrapText="1"/>
    </xf>
    <xf numFmtId="0" fontId="9" fillId="0" borderId="0" xfId="2" applyBorder="1"/>
    <xf numFmtId="0" fontId="5" fillId="0" borderId="0" xfId="27" applyFont="1" applyBorder="1" applyAlignment="1" applyProtection="1"/>
    <xf numFmtId="0" fontId="5" fillId="0" borderId="0" xfId="27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30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2" applyFont="1"/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4" xfId="2" applyNumberFormat="1" applyFont="1" applyBorder="1" applyAlignment="1" applyProtection="1">
      <alignment horizontal="left" vertical="top" wrapText="1"/>
    </xf>
    <xf numFmtId="49" fontId="5" fillId="0" borderId="4" xfId="2" applyNumberFormat="1" applyFont="1" applyBorder="1" applyAlignment="1" applyProtection="1">
      <alignment horizontal="center" vertical="center" wrapText="1"/>
    </xf>
    <xf numFmtId="4" fontId="5" fillId="0" borderId="4" xfId="2" applyNumberFormat="1" applyFont="1" applyBorder="1" applyAlignment="1" applyProtection="1">
      <alignment horizontal="right" vertical="center" wrapText="1"/>
    </xf>
    <xf numFmtId="165" fontId="5" fillId="0" borderId="4" xfId="2" applyNumberFormat="1" applyFont="1" applyBorder="1" applyAlignment="1" applyProtection="1">
      <alignment horizontal="left" vertical="top" wrapText="1"/>
    </xf>
    <xf numFmtId="49" fontId="5" fillId="0" borderId="4" xfId="2" applyNumberFormat="1" applyFont="1" applyBorder="1" applyAlignment="1" applyProtection="1">
      <alignment horizontal="left" vertical="top"/>
    </xf>
    <xf numFmtId="49" fontId="5" fillId="0" borderId="4" xfId="2" applyNumberFormat="1" applyFont="1" applyBorder="1" applyAlignment="1" applyProtection="1">
      <alignment horizontal="center"/>
    </xf>
    <xf numFmtId="4" fontId="14" fillId="0" borderId="4" xfId="2" applyNumberFormat="1" applyFont="1" applyBorder="1" applyAlignment="1" applyProtection="1">
      <alignment horizontal="right"/>
    </xf>
    <xf numFmtId="49" fontId="14" fillId="0" borderId="4" xfId="2" applyNumberFormat="1" applyFont="1" applyBorder="1" applyAlignment="1" applyProtection="1">
      <alignment horizontal="left" vertical="top"/>
    </xf>
    <xf numFmtId="0" fontId="28" fillId="0" borderId="0" xfId="2" applyFont="1" applyBorder="1" applyAlignment="1" applyProtection="1">
      <alignment vertical="top" wrapText="1"/>
    </xf>
    <xf numFmtId="0" fontId="5" fillId="0" borderId="0" xfId="2" applyFont="1" applyAlignment="1">
      <alignment vertical="top"/>
    </xf>
    <xf numFmtId="49" fontId="5" fillId="0" borderId="4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10" applyFont="1" applyFill="1" applyAlignment="1">
      <alignment vertical="top" wrapText="1"/>
    </xf>
    <xf numFmtId="0" fontId="2" fillId="0" borderId="0" xfId="10" applyFont="1" applyFill="1" applyAlignment="1">
      <alignment vertical="top"/>
    </xf>
    <xf numFmtId="0" fontId="5" fillId="0" borderId="0" xfId="18" applyFont="1"/>
    <xf numFmtId="0" fontId="5" fillId="0" borderId="0" xfId="19" applyFont="1"/>
    <xf numFmtId="0" fontId="5" fillId="0" borderId="0" xfId="18" applyFont="1" applyAlignment="1"/>
    <xf numFmtId="0" fontId="5" fillId="0" borderId="0" xfId="19" applyFont="1" applyAlignment="1"/>
    <xf numFmtId="0" fontId="5" fillId="0" borderId="0" xfId="19" applyFont="1" applyFill="1"/>
    <xf numFmtId="0" fontId="31" fillId="0" borderId="0" xfId="19" applyFont="1" applyAlignment="1">
      <alignment horizontal="right"/>
    </xf>
    <xf numFmtId="0" fontId="5" fillId="0" borderId="4" xfId="19" applyNumberFormat="1" applyFont="1" applyFill="1" applyBorder="1" applyAlignment="1">
      <alignment horizontal="center" vertical="center" wrapText="1"/>
    </xf>
    <xf numFmtId="49" fontId="5" fillId="0" borderId="4" xfId="19" applyNumberFormat="1" applyFont="1" applyFill="1" applyBorder="1" applyAlignment="1">
      <alignment horizontal="center" vertical="center" wrapText="1"/>
    </xf>
    <xf numFmtId="49" fontId="5" fillId="0" borderId="4" xfId="19" applyNumberFormat="1" applyFont="1" applyFill="1" applyBorder="1" applyAlignment="1">
      <alignment horizontal="center" vertical="top"/>
    </xf>
    <xf numFmtId="0" fontId="5" fillId="0" borderId="4" xfId="18" applyFont="1" applyFill="1" applyBorder="1" applyAlignment="1">
      <alignment horizontal="center" vertical="top" wrapText="1"/>
    </xf>
    <xf numFmtId="0" fontId="5" fillId="0" borderId="4" xfId="12" applyNumberFormat="1" applyFont="1" applyFill="1" applyBorder="1" applyAlignment="1">
      <alignment horizontal="left" vertical="top" wrapText="1"/>
    </xf>
    <xf numFmtId="0" fontId="12" fillId="3" borderId="0" xfId="7" applyFont="1" applyFill="1"/>
    <xf numFmtId="0" fontId="7" fillId="6" borderId="0" xfId="0" applyFont="1" applyFill="1"/>
    <xf numFmtId="0" fontId="8" fillId="6" borderId="0" xfId="0" applyFont="1" applyFill="1"/>
    <xf numFmtId="4" fontId="8" fillId="6" borderId="0" xfId="0" applyNumberFormat="1" applyFont="1" applyFill="1"/>
    <xf numFmtId="4" fontId="7" fillId="0" borderId="0" xfId="0" applyNumberFormat="1" applyFont="1" applyFill="1"/>
    <xf numFmtId="0" fontId="7" fillId="0" borderId="4" xfId="1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wrapText="1"/>
    </xf>
    <xf numFmtId="0" fontId="7" fillId="0" borderId="4" xfId="0" quotePrefix="1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horizontal="right" vertical="top"/>
    </xf>
    <xf numFmtId="0" fontId="7" fillId="0" borderId="4" xfId="0" applyNumberFormat="1" applyFont="1" applyFill="1" applyBorder="1" applyAlignment="1">
      <alignment horizontal="left" vertical="top" wrapText="1"/>
    </xf>
    <xf numFmtId="49" fontId="7" fillId="0" borderId="4" xfId="24" applyNumberFormat="1" applyFont="1" applyFill="1" applyBorder="1" applyAlignment="1">
      <alignment horizontal="center" vertical="top"/>
    </xf>
    <xf numFmtId="0" fontId="7" fillId="0" borderId="4" xfId="16" applyFont="1" applyFill="1" applyBorder="1" applyAlignment="1">
      <alignment vertical="top" wrapText="1"/>
    </xf>
    <xf numFmtId="166" fontId="7" fillId="0" borderId="4" xfId="24" applyNumberFormat="1" applyFont="1" applyFill="1" applyBorder="1" applyAlignment="1">
      <alignment horizontal="right" vertical="top" wrapText="1"/>
    </xf>
    <xf numFmtId="4" fontId="7" fillId="0" borderId="4" xfId="16" applyNumberFormat="1" applyFont="1" applyFill="1" applyBorder="1" applyAlignment="1">
      <alignment horizontal="right" vertical="top" wrapText="1"/>
    </xf>
    <xf numFmtId="49" fontId="7" fillId="0" borderId="19" xfId="25" applyNumberFormat="1" applyFont="1" applyFill="1" applyBorder="1" applyAlignment="1" applyProtection="1">
      <alignment horizontal="left" vertical="center" wrapText="1"/>
    </xf>
    <xf numFmtId="49" fontId="7" fillId="0" borderId="17" xfId="25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/>
    <xf numFmtId="4" fontId="7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top"/>
    </xf>
    <xf numFmtId="4" fontId="14" fillId="0" borderId="4" xfId="0" applyNumberFormat="1" applyFont="1" applyFill="1" applyBorder="1" applyAlignment="1">
      <alignment horizontal="right" vertical="top"/>
    </xf>
    <xf numFmtId="49" fontId="5" fillId="0" borderId="4" xfId="2" applyNumberFormat="1" applyFont="1" applyBorder="1" applyAlignment="1" applyProtection="1">
      <alignment horizontal="center" vertical="top" wrapText="1"/>
    </xf>
    <xf numFmtId="4" fontId="5" fillId="0" borderId="4" xfId="2" applyNumberFormat="1" applyFont="1" applyBorder="1" applyAlignment="1" applyProtection="1">
      <alignment horizontal="right" vertical="top" wrapText="1"/>
    </xf>
    <xf numFmtId="49" fontId="14" fillId="0" borderId="4" xfId="2" applyNumberFormat="1" applyFont="1" applyBorder="1" applyAlignment="1" applyProtection="1">
      <alignment horizontal="center" vertical="top"/>
    </xf>
    <xf numFmtId="4" fontId="14" fillId="0" borderId="4" xfId="2" applyNumberFormat="1" applyFont="1" applyBorder="1" applyAlignment="1" applyProtection="1">
      <alignment horizontal="right" vertical="top"/>
    </xf>
    <xf numFmtId="49" fontId="5" fillId="0" borderId="20" xfId="0" applyNumberFormat="1" applyFont="1" applyBorder="1" applyAlignment="1" applyProtection="1">
      <alignment horizontal="left" vertical="center" wrapText="1"/>
    </xf>
    <xf numFmtId="49" fontId="5" fillId="0" borderId="19" xfId="0" applyNumberFormat="1" applyFont="1" applyBorder="1" applyAlignment="1" applyProtection="1">
      <alignment horizontal="center" vertical="center" wrapText="1"/>
    </xf>
    <xf numFmtId="4" fontId="5" fillId="0" borderId="19" xfId="0" applyNumberFormat="1" applyFont="1" applyBorder="1" applyAlignment="1" applyProtection="1">
      <alignment horizontal="right" vertical="center" wrapText="1"/>
    </xf>
    <xf numFmtId="164" fontId="5" fillId="0" borderId="0" xfId="14" applyNumberFormat="1" applyFont="1" applyFill="1" applyAlignment="1">
      <alignment horizontal="right"/>
    </xf>
    <xf numFmtId="0" fontId="2" fillId="0" borderId="0" xfId="10" applyFont="1" applyFill="1" applyAlignment="1">
      <alignment horizontal="right"/>
    </xf>
    <xf numFmtId="164" fontId="14" fillId="0" borderId="0" xfId="11" applyNumberFormat="1" applyFont="1" applyFill="1" applyAlignment="1">
      <alignment horizontal="center" wrapText="1"/>
    </xf>
    <xf numFmtId="0" fontId="14" fillId="0" borderId="0" xfId="11" applyFont="1" applyFill="1" applyAlignment="1">
      <alignment horizontal="center" wrapText="1"/>
    </xf>
    <xf numFmtId="0" fontId="2" fillId="0" borderId="0" xfId="10" applyFont="1" applyFill="1" applyAlignment="1">
      <alignment horizontal="center" wrapText="1"/>
    </xf>
    <xf numFmtId="0" fontId="7" fillId="3" borderId="0" xfId="16" applyFont="1" applyFill="1" applyAlignment="1">
      <alignment horizontal="right" vertical="top" wrapText="1"/>
    </xf>
    <xf numFmtId="0" fontId="14" fillId="3" borderId="0" xfId="7" applyFont="1" applyFill="1" applyAlignment="1">
      <alignment horizontal="center" vertical="top"/>
    </xf>
    <xf numFmtId="0" fontId="5" fillId="3" borderId="4" xfId="7" applyFont="1" applyFill="1" applyBorder="1" applyAlignment="1">
      <alignment horizontal="left" vertical="top" wrapText="1"/>
    </xf>
    <xf numFmtId="49" fontId="5" fillId="3" borderId="16" xfId="7" applyNumberFormat="1" applyFont="1" applyFill="1" applyBorder="1" applyAlignment="1">
      <alignment horizontal="left" vertical="top"/>
    </xf>
    <xf numFmtId="0" fontId="25" fillId="3" borderId="18" xfId="7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2" fillId="0" borderId="0" xfId="10" applyFont="1" applyFill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vertical="center" textRotation="90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5" fillId="0" borderId="0" xfId="0" quotePrefix="1" applyNumberFormat="1" applyFont="1" applyFill="1" applyAlignment="1">
      <alignment horizontal="right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right" wrapText="1"/>
    </xf>
    <xf numFmtId="0" fontId="5" fillId="0" borderId="0" xfId="17" applyFont="1" applyFill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0" xfId="10" applyFont="1" applyFill="1" applyAlignment="1">
      <alignment horizontal="right" vertical="top" wrapText="1"/>
    </xf>
    <xf numFmtId="0" fontId="5" fillId="0" borderId="0" xfId="10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19" applyFont="1" applyFill="1" applyAlignment="1">
      <alignment horizontal="center" vertical="center" wrapText="1"/>
    </xf>
    <xf numFmtId="0" fontId="5" fillId="0" borderId="4" xfId="15" applyFont="1" applyBorder="1" applyAlignment="1">
      <alignment horizontal="left"/>
    </xf>
    <xf numFmtId="0" fontId="11" fillId="0" borderId="0" xfId="10" applyFont="1" applyFill="1" applyAlignment="1">
      <alignment horizontal="right" vertical="top" wrapText="1"/>
    </xf>
    <xf numFmtId="0" fontId="5" fillId="0" borderId="0" xfId="15" applyFont="1" applyAlignment="1">
      <alignment horizontal="center" vertical="justify" wrapText="1"/>
    </xf>
    <xf numFmtId="0" fontId="5" fillId="0" borderId="4" xfId="15" applyFont="1" applyBorder="1" applyAlignment="1">
      <alignment horizontal="center" vertical="center" wrapText="1"/>
    </xf>
    <xf numFmtId="0" fontId="14" fillId="0" borderId="0" xfId="14" applyFont="1" applyFill="1" applyAlignment="1">
      <alignment horizontal="center" vertical="center" wrapText="1"/>
    </xf>
    <xf numFmtId="164" fontId="14" fillId="0" borderId="0" xfId="14" applyNumberFormat="1" applyFont="1" applyFill="1" applyAlignment="1">
      <alignment horizontal="right"/>
    </xf>
    <xf numFmtId="164" fontId="14" fillId="0" borderId="0" xfId="14" applyNumberFormat="1" applyFont="1" applyFill="1" applyAlignment="1">
      <alignment horizontal="center" wrapText="1"/>
    </xf>
    <xf numFmtId="0" fontId="14" fillId="0" borderId="0" xfId="14" applyFont="1" applyFill="1" applyAlignment="1">
      <alignment horizontal="center" wrapText="1"/>
    </xf>
    <xf numFmtId="0" fontId="14" fillId="0" borderId="0" xfId="15" applyFont="1" applyAlignment="1">
      <alignment horizontal="center" vertical="top" wrapText="1"/>
    </xf>
  </cellXfs>
  <cellStyles count="33">
    <cellStyle name=" 1" xfId="1"/>
    <cellStyle name="Обычный" xfId="0" builtinId="0"/>
    <cellStyle name="Обычный 10" xfId="31"/>
    <cellStyle name="Обычный 2" xfId="2"/>
    <cellStyle name="Обычный 2 2" xfId="32"/>
    <cellStyle name="Обычный 3" xfId="3"/>
    <cellStyle name="Обычный 3 2" xfId="4"/>
    <cellStyle name="Обычный 3_к Решению прил 2014-2016" xfId="5"/>
    <cellStyle name="Обычный 4" xfId="6"/>
    <cellStyle name="Обычный 5" xfId="7"/>
    <cellStyle name="Обычный 6" xfId="8"/>
    <cellStyle name="Обычный 6 2" xfId="28"/>
    <cellStyle name="Обычный 7" xfId="27"/>
    <cellStyle name="Обычный 8" xfId="29"/>
    <cellStyle name="Обычный 9" xfId="30"/>
    <cellStyle name="Обычный_дох прил4" xfId="25"/>
    <cellStyle name="Обычный_Доходы Районный 30.05.2012г" xfId="9"/>
    <cellStyle name="Обычный_Изменения на 29.10.2008" xfId="10"/>
    <cellStyle name="Обычный_Источники приложение №1" xfId="11"/>
    <cellStyle name="Обычный_Лист1" xfId="12"/>
    <cellStyle name="Обычный_Лист3" xfId="13"/>
    <cellStyle name="Обычный_приложения 1,3,5,6,7,8,13,14" xfId="14"/>
    <cellStyle name="Обычный_Приложения к бюджету 2010-2012гг II чтение" xfId="15"/>
    <cellStyle name="Обычный_Районный бюджет-доходы на 2009-2011г" xfId="16"/>
    <cellStyle name="Обычный_расходы (ФУНК)" xfId="17"/>
    <cellStyle name="Обычный_функ прил6 (2)" xfId="26"/>
    <cellStyle name="Обычный_Функционалка 2" xfId="18"/>
    <cellStyle name="Стиль 1" xfId="19"/>
    <cellStyle name="Финансовый 2" xfId="20"/>
    <cellStyle name="Финансовый 3" xfId="21"/>
    <cellStyle name="Финансовый 4" xfId="22"/>
    <cellStyle name="Финансовый 5" xfId="23"/>
    <cellStyle name="Финансовый 5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-emrih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-anjaeva.ADM24.000/&#1052;&#1086;&#1080;%20&#1076;&#1086;&#1082;&#1091;&#1084;&#1077;&#1085;&#1090;&#1099;/&#1058;&#1072;&#1103;/&#1041;&#1102;&#1078;&#1077;&#1090;&#1099;/&#1041;&#1102;&#1076;&#1078;&#1077;&#1090;%202010-2012/&#1088;&#1072;&#1081;&#1089;&#1086;&#1074;&#1077;&#1090;/II%20&#1090;&#1077;&#1085;&#1080;&#1077;%20&#8470;51-407&#1088;%20&#1086;&#1090;%2022.12.09/&#1055;&#1088;&#1080;&#1083;&#1086;&#1078;&#1077;&#1085;&#1080;&#1103;%20&#1082;%20&#1073;&#1102;&#1076;&#1078;&#1077;&#1090;&#1091;%202010-2012&#1075;&#1075;%20II%20&#1095;&#1090;&#1077;&#1085;&#1080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2018%20&#1075;&#1086;&#1076;/&#1080;&#1079;&#1084;&#1077;&#1085;&#1077;&#1085;&#1080;&#1103;%20&#1074;%20&#1073;&#1102;&#1076;&#1078;&#1077;&#1090;%20&#1080;&#1102;&#1085;&#1100;%202018%20&#1076;&#1086;&#1093;&#1086;&#1076;&#1099;/Documents%20and%20Settings/fu-anjaeva.ADM24.000/&#1052;&#1086;&#1080;%20&#1076;&#1086;&#1082;&#1091;&#1084;&#1077;&#1085;&#1090;&#1099;/&#1058;&#1072;&#1103;/&#1041;&#1102;&#1078;&#1077;&#1090;&#1099;/&#1041;&#1102;&#1076;&#1078;&#1077;&#1090;%202010-2012/&#1088;&#1072;&#1081;&#1089;&#1086;&#1074;&#1077;&#1090;/II%20&#1090;&#1077;&#1085;&#1080;&#1077;%20&#8470;51-407&#1088;%20&#1086;&#1090;%2022.12.09/&#1055;&#1088;&#1080;&#1083;&#1086;&#1078;&#1077;&#1085;&#1080;&#1103;%20&#1082;%20&#1073;&#1102;&#1076;&#1078;&#1077;&#1090;&#1091;%202010-2012&#1075;&#1075;%20II%20&#1095;&#1090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-emrih\Users\&#1051;&#1102;&#1073;&#1086;&#1074;&#1100;\Desktop\&#1073;&#1102;&#1076;&#1078;&#1077;&#1090;%202013\&#1041;&#1102;&#1076;&#1078;&#1077;&#1090;%20&#1076;&#1083;&#1103;%20&#1070;&#1088;&#1095;&#1077;&#1085;&#1082;&#1086;%20&#1057;.&#1053;\&#1055;&#1088;&#1080;&#1083;&#1086;&#1078;&#1077;&#1085;&#1080;&#1103;%20&#1082;%20&#1088;&#1077;&#1096;&#1077;&#1085;&#1080;&#1102;%20&#1085;&#1072;%202013-2015&#1075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-emrih\Users\&#1051;&#1102;&#1073;&#1086;&#1074;&#1100;\Desktop\&#1087;&#1088;&#1084;&#1083;&#1086;&#1078;&#1077;&#1085;&#1080;&#1103;%20&#1082;%20&#1087;&#1088;&#1086;&#1077;&#1082;&#1090;&#1091;%202014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дм дох"/>
      <sheetName val="адм ист"/>
      <sheetName val="дох2013"/>
      <sheetName val="дох2014-15"/>
      <sheetName val="функ"/>
      <sheetName val="вед2013"/>
      <sheetName val="вед2014-15"/>
      <sheetName val="ДЦП"/>
      <sheetName val="ВЦП"/>
      <sheetName val="воин"/>
      <sheetName val="сбалан"/>
      <sheetName val="адм ком"/>
      <sheetName val="заимст"/>
      <sheetName val="прогноз"/>
      <sheetName val="ожид 20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6">
          <cell r="I26">
            <v>899100</v>
          </cell>
        </row>
        <row r="47">
          <cell r="I47">
            <v>20287775</v>
          </cell>
          <cell r="J47">
            <v>20287775</v>
          </cell>
          <cell r="K47">
            <v>20287775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од"/>
      <sheetName val="адм ист"/>
      <sheetName val="доходы 2014"/>
      <sheetName val="доходы 2015-2016"/>
      <sheetName val="функ"/>
      <sheetName val="вед2014"/>
      <sheetName val="вед2015-2016"/>
      <sheetName val="публич."/>
      <sheetName val="МП"/>
      <sheetName val="ожид 2011"/>
      <sheetName val="Лист3"/>
    </sheetNames>
    <sheetDataSet>
      <sheetData sheetId="0" refreshError="1">
        <row r="13">
          <cell r="E13">
            <v>0</v>
          </cell>
          <cell r="F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37"/>
  <sheetViews>
    <sheetView tabSelected="1" view="pageBreakPreview" topLeftCell="A7" zoomScale="75" zoomScaleNormal="75" zoomScaleSheetLayoutView="75" workbookViewId="0">
      <selection activeCell="H30" sqref="H30"/>
    </sheetView>
  </sheetViews>
  <sheetFormatPr defaultColWidth="9.140625" defaultRowHeight="12.75"/>
  <cols>
    <col min="1" max="1" width="7.5703125" style="95" customWidth="1"/>
    <col min="2" max="2" width="29.5703125" style="95" customWidth="1"/>
    <col min="3" max="3" width="64.140625" style="95" customWidth="1"/>
    <col min="4" max="4" width="17.5703125" style="95" customWidth="1"/>
    <col min="5" max="5" width="17.85546875" style="95" customWidth="1"/>
    <col min="6" max="6" width="16.85546875" style="95" customWidth="1"/>
    <col min="7" max="7" width="18.5703125" style="1" customWidth="1"/>
    <col min="8" max="9" width="15.7109375" style="1" bestFit="1" customWidth="1"/>
    <col min="10" max="16384" width="9.140625" style="1"/>
  </cols>
  <sheetData>
    <row r="1" spans="1:8" ht="15.75">
      <c r="A1" s="25"/>
      <c r="C1" s="24"/>
      <c r="D1" s="24"/>
      <c r="E1" s="29"/>
      <c r="F1" s="114" t="s">
        <v>229</v>
      </c>
    </row>
    <row r="2" spans="1:8" s="26" customFormat="1" ht="15.75">
      <c r="A2" s="97"/>
      <c r="C2" s="28"/>
      <c r="D2" s="258" t="s">
        <v>327</v>
      </c>
      <c r="E2" s="258"/>
      <c r="F2" s="258"/>
      <c r="G2" s="27"/>
      <c r="H2" s="27"/>
    </row>
    <row r="3" spans="1:8" s="26" customFormat="1" ht="65.25" customHeight="1">
      <c r="C3" s="118"/>
      <c r="D3" s="262" t="s">
        <v>932</v>
      </c>
      <c r="E3" s="262"/>
      <c r="F3" s="262"/>
      <c r="G3" s="27"/>
      <c r="H3" s="27"/>
    </row>
    <row r="4" spans="1:8" s="26" customFormat="1" ht="16.5" customHeight="1">
      <c r="A4" s="115"/>
      <c r="C4" s="116"/>
      <c r="D4" s="259" t="s">
        <v>1100</v>
      </c>
      <c r="E4" s="259"/>
      <c r="F4" s="259"/>
      <c r="G4" s="27"/>
      <c r="H4" s="27"/>
    </row>
    <row r="5" spans="1:8" ht="15.75">
      <c r="A5" s="25"/>
      <c r="C5" s="24"/>
      <c r="D5" s="23"/>
      <c r="E5" s="23"/>
      <c r="F5" s="23"/>
    </row>
    <row r="6" spans="1:8" ht="18.75" customHeight="1">
      <c r="A6" s="260" t="s">
        <v>403</v>
      </c>
      <c r="B6" s="260"/>
      <c r="C6" s="260"/>
      <c r="D6" s="260"/>
      <c r="E6" s="260"/>
      <c r="F6" s="260"/>
    </row>
    <row r="7" spans="1:8" ht="18.75" customHeight="1">
      <c r="A7" s="261" t="s">
        <v>862</v>
      </c>
      <c r="B7" s="261"/>
      <c r="C7" s="261"/>
      <c r="D7" s="261"/>
      <c r="E7" s="261"/>
      <c r="F7" s="261"/>
    </row>
    <row r="8" spans="1:8" ht="19.5" thickBot="1">
      <c r="A8" s="22"/>
      <c r="B8" s="96"/>
      <c r="C8" s="96"/>
      <c r="F8" s="21" t="s">
        <v>402</v>
      </c>
    </row>
    <row r="9" spans="1:8" ht="31.5">
      <c r="A9" s="20" t="s">
        <v>401</v>
      </c>
      <c r="B9" s="19" t="s">
        <v>231</v>
      </c>
      <c r="C9" s="19" t="s">
        <v>230</v>
      </c>
      <c r="D9" s="18" t="s">
        <v>703</v>
      </c>
      <c r="E9" s="18" t="s">
        <v>704</v>
      </c>
      <c r="F9" s="18" t="s">
        <v>863</v>
      </c>
    </row>
    <row r="10" spans="1:8" ht="16.5" thickBot="1">
      <c r="A10" s="17">
        <v>1</v>
      </c>
      <c r="B10" s="16" t="s">
        <v>400</v>
      </c>
      <c r="C10" s="16" t="s">
        <v>399</v>
      </c>
      <c r="D10" s="15">
        <v>4</v>
      </c>
      <c r="E10" s="15">
        <v>5</v>
      </c>
      <c r="F10" s="15">
        <v>6</v>
      </c>
    </row>
    <row r="11" spans="1:8" ht="31.5">
      <c r="A11" s="47">
        <v>1</v>
      </c>
      <c r="B11" s="98" t="s">
        <v>443</v>
      </c>
      <c r="C11" s="99" t="s">
        <v>250</v>
      </c>
      <c r="D11" s="100">
        <f>D12+D17+D22+D31</f>
        <v>3830908.0099999905</v>
      </c>
      <c r="E11" s="100">
        <f>E12+E17+E22+E31</f>
        <v>-5000000</v>
      </c>
      <c r="F11" s="100">
        <f>F12+F17+F22+F31</f>
        <v>-5000000</v>
      </c>
    </row>
    <row r="12" spans="1:8" ht="31.5">
      <c r="A12" s="8">
        <v>2</v>
      </c>
      <c r="B12" s="13" t="s">
        <v>451</v>
      </c>
      <c r="C12" s="12" t="s">
        <v>450</v>
      </c>
      <c r="D12" s="11">
        <f>D13-D15</f>
        <v>0</v>
      </c>
      <c r="E12" s="11">
        <f>E13-E15</f>
        <v>0</v>
      </c>
      <c r="F12" s="11">
        <f>F13-F15</f>
        <v>0</v>
      </c>
    </row>
    <row r="13" spans="1:8" s="14" customFormat="1" ht="31.5">
      <c r="A13" s="8">
        <v>3</v>
      </c>
      <c r="B13" s="13" t="s">
        <v>358</v>
      </c>
      <c r="C13" s="12" t="s">
        <v>357</v>
      </c>
      <c r="D13" s="11">
        <f>D14</f>
        <v>0</v>
      </c>
      <c r="E13" s="11">
        <f>E14</f>
        <v>0</v>
      </c>
      <c r="F13" s="11">
        <f>F14</f>
        <v>0</v>
      </c>
    </row>
    <row r="14" spans="1:8" ht="38.25" customHeight="1">
      <c r="A14" s="8">
        <v>4</v>
      </c>
      <c r="B14" s="13" t="s">
        <v>360</v>
      </c>
      <c r="C14" s="12" t="s">
        <v>359</v>
      </c>
      <c r="D14" s="11">
        <v>0</v>
      </c>
      <c r="E14" s="11">
        <v>0</v>
      </c>
      <c r="F14" s="11">
        <f>F16</f>
        <v>0</v>
      </c>
    </row>
    <row r="15" spans="1:8" ht="38.25" customHeight="1">
      <c r="A15" s="8">
        <v>5</v>
      </c>
      <c r="B15" s="13" t="s">
        <v>362</v>
      </c>
      <c r="C15" s="12" t="s">
        <v>361</v>
      </c>
      <c r="D15" s="11">
        <f>D16</f>
        <v>0</v>
      </c>
      <c r="E15" s="11">
        <f>E16</f>
        <v>0</v>
      </c>
      <c r="F15" s="11">
        <f>F16</f>
        <v>0</v>
      </c>
    </row>
    <row r="16" spans="1:8" ht="38.25" customHeight="1">
      <c r="A16" s="8">
        <v>6</v>
      </c>
      <c r="B16" s="13" t="s">
        <v>364</v>
      </c>
      <c r="C16" s="12" t="s">
        <v>363</v>
      </c>
      <c r="D16" s="11">
        <v>0</v>
      </c>
      <c r="E16" s="11">
        <v>0</v>
      </c>
      <c r="F16" s="11">
        <f>E14</f>
        <v>0</v>
      </c>
    </row>
    <row r="17" spans="1:9" ht="31.5">
      <c r="A17" s="8">
        <v>7</v>
      </c>
      <c r="B17" s="13" t="s">
        <v>366</v>
      </c>
      <c r="C17" s="12" t="s">
        <v>365</v>
      </c>
      <c r="D17" s="11">
        <f>D18-D20</f>
        <v>800000</v>
      </c>
      <c r="E17" s="11">
        <f>E18-E20</f>
        <v>-5000000</v>
      </c>
      <c r="F17" s="11">
        <f>F18-F20</f>
        <v>-5000000</v>
      </c>
    </row>
    <row r="18" spans="1:9" ht="47.25">
      <c r="A18" s="8">
        <v>8</v>
      </c>
      <c r="B18" s="13" t="s">
        <v>445</v>
      </c>
      <c r="C18" s="12" t="s">
        <v>367</v>
      </c>
      <c r="D18" s="11">
        <f>D19</f>
        <v>18800000</v>
      </c>
      <c r="E18" s="11">
        <f>E19</f>
        <v>13800000</v>
      </c>
      <c r="F18" s="11">
        <f>F19</f>
        <v>8800000</v>
      </c>
    </row>
    <row r="19" spans="1:9" ht="47.25">
      <c r="A19" s="8">
        <v>9</v>
      </c>
      <c r="B19" s="13" t="s">
        <v>446</v>
      </c>
      <c r="C19" s="12" t="s">
        <v>368</v>
      </c>
      <c r="D19" s="11">
        <f>18000000+800000</f>
        <v>18800000</v>
      </c>
      <c r="E19" s="11">
        <f>13000000+800000</f>
        <v>13800000</v>
      </c>
      <c r="F19" s="11">
        <f>8000000+800000</f>
        <v>8800000</v>
      </c>
    </row>
    <row r="20" spans="1:9" ht="47.25">
      <c r="A20" s="8">
        <v>10</v>
      </c>
      <c r="B20" s="13" t="s">
        <v>448</v>
      </c>
      <c r="C20" s="12" t="s">
        <v>369</v>
      </c>
      <c r="D20" s="11">
        <f>D21</f>
        <v>18000000</v>
      </c>
      <c r="E20" s="11">
        <f>E21</f>
        <v>18800000</v>
      </c>
      <c r="F20" s="11">
        <f>F21</f>
        <v>13800000</v>
      </c>
    </row>
    <row r="21" spans="1:9" ht="47.25">
      <c r="A21" s="8">
        <v>11</v>
      </c>
      <c r="B21" s="13" t="s">
        <v>447</v>
      </c>
      <c r="C21" s="12" t="s">
        <v>370</v>
      </c>
      <c r="D21" s="11">
        <v>18000000</v>
      </c>
      <c r="E21" s="11">
        <f>D19</f>
        <v>18800000</v>
      </c>
      <c r="F21" s="11">
        <f>E19</f>
        <v>13800000</v>
      </c>
    </row>
    <row r="22" spans="1:9" ht="32.25" customHeight="1">
      <c r="A22" s="8">
        <v>12</v>
      </c>
      <c r="B22" s="7" t="s">
        <v>372</v>
      </c>
      <c r="C22" s="10" t="s">
        <v>371</v>
      </c>
      <c r="D22" s="5">
        <f>D28-D23</f>
        <v>3030908.0099999905</v>
      </c>
      <c r="E22" s="5">
        <f>E28-E23</f>
        <v>0</v>
      </c>
      <c r="F22" s="5">
        <f>F30-F26</f>
        <v>0</v>
      </c>
    </row>
    <row r="23" spans="1:9" ht="15.75">
      <c r="A23" s="8">
        <v>13</v>
      </c>
      <c r="B23" s="7" t="s">
        <v>374</v>
      </c>
      <c r="C23" s="10" t="s">
        <v>373</v>
      </c>
      <c r="D23" s="5">
        <f t="shared" ref="D23:F25" si="0">D24</f>
        <v>757210639.71000004</v>
      </c>
      <c r="E23" s="5">
        <f t="shared" si="0"/>
        <v>577361341.22000003</v>
      </c>
      <c r="F23" s="5">
        <f t="shared" si="0"/>
        <v>570398935.38999999</v>
      </c>
    </row>
    <row r="24" spans="1:9" ht="15.75">
      <c r="A24" s="8">
        <v>14</v>
      </c>
      <c r="B24" s="7" t="s">
        <v>376</v>
      </c>
      <c r="C24" s="10" t="s">
        <v>375</v>
      </c>
      <c r="D24" s="5">
        <f t="shared" si="0"/>
        <v>757210639.71000004</v>
      </c>
      <c r="E24" s="5">
        <f t="shared" si="0"/>
        <v>577361341.22000003</v>
      </c>
      <c r="F24" s="5">
        <f t="shared" si="0"/>
        <v>570398935.38999999</v>
      </c>
    </row>
    <row r="25" spans="1:9" ht="15.75">
      <c r="A25" s="8">
        <v>15</v>
      </c>
      <c r="B25" s="7" t="s">
        <v>378</v>
      </c>
      <c r="C25" s="10" t="s">
        <v>377</v>
      </c>
      <c r="D25" s="5">
        <f t="shared" si="0"/>
        <v>757210639.71000004</v>
      </c>
      <c r="E25" s="5">
        <f t="shared" si="0"/>
        <v>577361341.22000003</v>
      </c>
      <c r="F25" s="5">
        <f t="shared" si="0"/>
        <v>570398935.38999999</v>
      </c>
    </row>
    <row r="26" spans="1:9" ht="31.5">
      <c r="A26" s="8">
        <v>16</v>
      </c>
      <c r="B26" s="7" t="s">
        <v>380</v>
      </c>
      <c r="C26" s="10" t="s">
        <v>379</v>
      </c>
      <c r="D26" s="5">
        <f>G26+D19</f>
        <v>757210639.71000004</v>
      </c>
      <c r="E26" s="5">
        <f>H26+E19</f>
        <v>577361341.22000003</v>
      </c>
      <c r="F26" s="5">
        <f>I26+F19</f>
        <v>570398935.38999999</v>
      </c>
      <c r="G26" s="81">
        <v>738410639.71000004</v>
      </c>
      <c r="H26" s="81">
        <v>563561341.22000003</v>
      </c>
      <c r="I26" s="81">
        <v>561598935.38999999</v>
      </c>
    </row>
    <row r="27" spans="1:9" ht="15.75">
      <c r="A27" s="8">
        <v>17</v>
      </c>
      <c r="B27" s="7" t="s">
        <v>382</v>
      </c>
      <c r="C27" s="10" t="s">
        <v>381</v>
      </c>
      <c r="D27" s="5">
        <f t="shared" ref="D27:F29" si="1">D28</f>
        <v>760241547.72000003</v>
      </c>
      <c r="E27" s="5">
        <f t="shared" si="1"/>
        <v>577361341.22000003</v>
      </c>
      <c r="F27" s="5">
        <f t="shared" si="1"/>
        <v>570398935.38999999</v>
      </c>
    </row>
    <row r="28" spans="1:9" ht="15.75">
      <c r="A28" s="8">
        <v>18</v>
      </c>
      <c r="B28" s="7" t="s">
        <v>384</v>
      </c>
      <c r="C28" s="10" t="s">
        <v>383</v>
      </c>
      <c r="D28" s="5">
        <f t="shared" si="1"/>
        <v>760241547.72000003</v>
      </c>
      <c r="E28" s="5">
        <f t="shared" si="1"/>
        <v>577361341.22000003</v>
      </c>
      <c r="F28" s="5">
        <f t="shared" si="1"/>
        <v>570398935.38999999</v>
      </c>
    </row>
    <row r="29" spans="1:9" ht="23.25" customHeight="1">
      <c r="A29" s="8">
        <v>19</v>
      </c>
      <c r="B29" s="7" t="s">
        <v>386</v>
      </c>
      <c r="C29" s="10" t="s">
        <v>385</v>
      </c>
      <c r="D29" s="5">
        <f t="shared" si="1"/>
        <v>760241547.72000003</v>
      </c>
      <c r="E29" s="5">
        <f t="shared" si="1"/>
        <v>577361341.22000003</v>
      </c>
      <c r="F29" s="5">
        <f t="shared" si="1"/>
        <v>570398935.38999999</v>
      </c>
    </row>
    <row r="30" spans="1:9" ht="31.5">
      <c r="A30" s="8">
        <v>20</v>
      </c>
      <c r="B30" s="7" t="s">
        <v>388</v>
      </c>
      <c r="C30" s="10" t="s">
        <v>387</v>
      </c>
      <c r="D30" s="5">
        <f>G30+D21</f>
        <v>760241547.72000003</v>
      </c>
      <c r="E30" s="5">
        <f>H30+E21</f>
        <v>577361341.22000003</v>
      </c>
      <c r="F30" s="5">
        <f>I30+F21</f>
        <v>570398935.38999999</v>
      </c>
      <c r="G30" s="81">
        <f>744321547.72-2080000</f>
        <v>742241547.72000003</v>
      </c>
      <c r="H30" s="81">
        <v>558561341.22000003</v>
      </c>
      <c r="I30" s="81">
        <v>556598935.38999999</v>
      </c>
    </row>
    <row r="31" spans="1:9" ht="31.5" hidden="1">
      <c r="A31" s="8">
        <v>21</v>
      </c>
      <c r="B31" s="9" t="s">
        <v>390</v>
      </c>
      <c r="C31" s="6" t="s">
        <v>389</v>
      </c>
      <c r="D31" s="5">
        <f t="shared" ref="D31:F34" si="2">D32</f>
        <v>0</v>
      </c>
      <c r="E31" s="5">
        <f t="shared" si="2"/>
        <v>0</v>
      </c>
      <c r="F31" s="5">
        <f t="shared" si="2"/>
        <v>0</v>
      </c>
    </row>
    <row r="32" spans="1:9" ht="31.5" hidden="1">
      <c r="A32" s="8">
        <v>22</v>
      </c>
      <c r="B32" s="9" t="s">
        <v>392</v>
      </c>
      <c r="C32" s="6" t="s">
        <v>391</v>
      </c>
      <c r="D32" s="5">
        <f>D33</f>
        <v>0</v>
      </c>
      <c r="E32" s="5">
        <f t="shared" si="2"/>
        <v>0</v>
      </c>
      <c r="F32" s="5">
        <f t="shared" si="2"/>
        <v>0</v>
      </c>
    </row>
    <row r="33" spans="1:7" ht="31.5" hidden="1">
      <c r="A33" s="8">
        <v>23</v>
      </c>
      <c r="B33" s="9" t="s">
        <v>394</v>
      </c>
      <c r="C33" s="6" t="s">
        <v>393</v>
      </c>
      <c r="D33" s="5">
        <f t="shared" si="2"/>
        <v>0</v>
      </c>
      <c r="E33" s="5">
        <f t="shared" si="2"/>
        <v>0</v>
      </c>
      <c r="F33" s="5">
        <f t="shared" si="2"/>
        <v>0</v>
      </c>
    </row>
    <row r="34" spans="1:7" ht="47.25" hidden="1">
      <c r="A34" s="8">
        <v>24</v>
      </c>
      <c r="B34" s="7" t="s">
        <v>396</v>
      </c>
      <c r="C34" s="6" t="s">
        <v>395</v>
      </c>
      <c r="D34" s="5">
        <f t="shared" si="2"/>
        <v>0</v>
      </c>
      <c r="E34" s="5">
        <f t="shared" si="2"/>
        <v>0</v>
      </c>
      <c r="F34" s="5">
        <f t="shared" si="2"/>
        <v>0</v>
      </c>
    </row>
    <row r="35" spans="1:7" ht="32.25" hidden="1" thickBot="1">
      <c r="A35" s="17">
        <v>25</v>
      </c>
      <c r="B35" s="4" t="s">
        <v>398</v>
      </c>
      <c r="C35" s="3" t="s">
        <v>397</v>
      </c>
      <c r="D35" s="2"/>
      <c r="E35" s="2"/>
      <c r="F35" s="2"/>
    </row>
    <row r="37" spans="1:7">
      <c r="G37" s="81"/>
    </row>
  </sheetData>
  <mergeCells count="5">
    <mergeCell ref="D2:F2"/>
    <mergeCell ref="D4:F4"/>
    <mergeCell ref="A6:F6"/>
    <mergeCell ref="A7:F7"/>
    <mergeCell ref="D3:F3"/>
  </mergeCells>
  <printOptions horizontalCentered="1"/>
  <pageMargins left="0.98425196850393704" right="0.39370078740157483" top="0.59055118110236227" bottom="0.59055118110236227" header="0.51181102362204722" footer="0.39370078740157483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A1:F15"/>
  <sheetViews>
    <sheetView zoomScaleNormal="100" zoomScaleSheetLayoutView="100" workbookViewId="0">
      <selection activeCell="H9" sqref="H9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6.85546875" style="26" customWidth="1"/>
    <col min="4" max="4" width="15.42578125" style="26" customWidth="1"/>
    <col min="5" max="5" width="17.7109375" style="26" customWidth="1"/>
    <col min="6" max="6" width="15.140625" style="26" customWidth="1"/>
    <col min="7" max="16384" width="9.140625" style="26"/>
  </cols>
  <sheetData>
    <row r="1" spans="1:6" ht="15.75">
      <c r="C1" s="258" t="s">
        <v>1099</v>
      </c>
      <c r="D1" s="258"/>
      <c r="E1" s="258"/>
    </row>
    <row r="2" spans="1:6" ht="15.75">
      <c r="B2" s="28"/>
      <c r="C2" s="258" t="s">
        <v>327</v>
      </c>
      <c r="D2" s="258"/>
      <c r="E2" s="258"/>
    </row>
    <row r="3" spans="1:6" ht="62.25" customHeight="1">
      <c r="A3" s="170"/>
      <c r="B3" s="170"/>
      <c r="C3" s="273" t="s">
        <v>1098</v>
      </c>
      <c r="D3" s="273"/>
      <c r="E3" s="273"/>
    </row>
    <row r="4" spans="1:6" ht="15.75">
      <c r="A4" s="48"/>
      <c r="B4" s="48"/>
      <c r="C4" s="291" t="s">
        <v>1100</v>
      </c>
      <c r="D4" s="291"/>
      <c r="E4" s="291"/>
    </row>
    <row r="5" spans="1:6">
      <c r="A5" s="171"/>
      <c r="B5" s="171"/>
      <c r="C5" s="171"/>
    </row>
    <row r="6" spans="1:6" ht="15">
      <c r="A6" s="171"/>
      <c r="B6" s="61"/>
      <c r="C6" s="171"/>
    </row>
    <row r="7" spans="1:6" ht="156" customHeight="1">
      <c r="A7" s="306" t="s">
        <v>1104</v>
      </c>
      <c r="B7" s="306"/>
      <c r="C7" s="306"/>
      <c r="D7" s="306"/>
      <c r="E7" s="306"/>
    </row>
    <row r="8" spans="1:6">
      <c r="A8" s="171"/>
      <c r="B8" s="171"/>
      <c r="C8" s="171"/>
    </row>
    <row r="9" spans="1:6" ht="35.25" customHeight="1">
      <c r="A9" s="301" t="s">
        <v>473</v>
      </c>
      <c r="B9" s="301" t="s">
        <v>251</v>
      </c>
      <c r="C9" s="301" t="s">
        <v>528</v>
      </c>
      <c r="D9" s="301"/>
      <c r="E9" s="301"/>
    </row>
    <row r="10" spans="1:6" ht="49.5" customHeight="1">
      <c r="A10" s="301"/>
      <c r="B10" s="301"/>
      <c r="C10" s="175" t="s">
        <v>703</v>
      </c>
      <c r="D10" s="175" t="s">
        <v>704</v>
      </c>
      <c r="E10" s="175" t="s">
        <v>863</v>
      </c>
    </row>
    <row r="11" spans="1:6" ht="15.75">
      <c r="A11" s="102">
        <v>1</v>
      </c>
      <c r="B11" s="102">
        <v>2</v>
      </c>
      <c r="C11" s="102">
        <v>3</v>
      </c>
      <c r="D11" s="102">
        <v>4</v>
      </c>
      <c r="E11" s="102">
        <v>5</v>
      </c>
    </row>
    <row r="12" spans="1:6" ht="15.75">
      <c r="A12" s="82">
        <v>1</v>
      </c>
      <c r="B12" s="44" t="s">
        <v>255</v>
      </c>
      <c r="C12" s="83">
        <v>5776000</v>
      </c>
      <c r="D12" s="83"/>
      <c r="E12" s="83"/>
      <c r="F12" s="63"/>
    </row>
    <row r="13" spans="1:6" ht="15.75">
      <c r="A13" s="298" t="s">
        <v>274</v>
      </c>
      <c r="B13" s="298"/>
      <c r="C13" s="66">
        <f>SUM(C12:C12)</f>
        <v>5776000</v>
      </c>
      <c r="D13" s="66">
        <f>SUM(D12:D12)</f>
        <v>0</v>
      </c>
      <c r="E13" s="66">
        <f>SUM(E12:E12)</f>
        <v>0</v>
      </c>
      <c r="F13" s="63"/>
    </row>
    <row r="14" spans="1:6">
      <c r="C14" s="63"/>
      <c r="D14" s="63"/>
      <c r="E14" s="63"/>
    </row>
    <row r="15" spans="1:6" hidden="1">
      <c r="C15" s="63">
        <f>C13-[5]вед2013!I47</f>
        <v>-14511775</v>
      </c>
      <c r="D15" s="63">
        <f>D13-[5]вед2013!J47</f>
        <v>-20287775</v>
      </c>
      <c r="E15" s="63">
        <f>E13-[5]вед2013!K47</f>
        <v>-20287775</v>
      </c>
    </row>
  </sheetData>
  <mergeCells count="9">
    <mergeCell ref="A13:B13"/>
    <mergeCell ref="C1:E1"/>
    <mergeCell ref="C2:E2"/>
    <mergeCell ref="C3:E3"/>
    <mergeCell ref="C4:E4"/>
    <mergeCell ref="A7:E7"/>
    <mergeCell ref="A9:A10"/>
    <mergeCell ref="B9:B10"/>
    <mergeCell ref="C9:E9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FF00"/>
    <pageSetUpPr fitToPage="1"/>
  </sheetPr>
  <dimension ref="A1:G15"/>
  <sheetViews>
    <sheetView zoomScaleNormal="100" zoomScaleSheetLayoutView="100" workbookViewId="0">
      <selection activeCell="A7" sqref="A7:F7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1101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>
      <c r="A5" s="101"/>
      <c r="B5" s="101"/>
      <c r="C5" s="101"/>
      <c r="D5" s="101"/>
    </row>
    <row r="6" spans="1:7" ht="15">
      <c r="A6" s="101"/>
      <c r="B6" s="61"/>
      <c r="C6" s="101"/>
      <c r="D6" s="101"/>
    </row>
    <row r="7" spans="1:7" ht="99.75" customHeight="1">
      <c r="A7" s="306" t="s">
        <v>1102</v>
      </c>
      <c r="B7" s="306"/>
      <c r="C7" s="306"/>
      <c r="D7" s="306"/>
      <c r="E7" s="306"/>
      <c r="F7" s="306"/>
    </row>
    <row r="8" spans="1:7">
      <c r="A8" s="101"/>
      <c r="B8" s="101"/>
      <c r="C8" s="101"/>
      <c r="D8" s="101"/>
    </row>
    <row r="9" spans="1:7" ht="35.25" customHeight="1">
      <c r="A9" s="301" t="s">
        <v>473</v>
      </c>
      <c r="B9" s="301" t="s">
        <v>251</v>
      </c>
      <c r="C9" s="301" t="s">
        <v>864</v>
      </c>
      <c r="D9" s="301" t="s">
        <v>528</v>
      </c>
      <c r="E9" s="301"/>
      <c r="F9" s="301"/>
    </row>
    <row r="10" spans="1:7" ht="78" customHeight="1">
      <c r="A10" s="301"/>
      <c r="B10" s="301"/>
      <c r="C10" s="301"/>
      <c r="D10" s="175" t="s">
        <v>703</v>
      </c>
      <c r="E10" s="175" t="s">
        <v>704</v>
      </c>
      <c r="F10" s="175" t="s">
        <v>863</v>
      </c>
    </row>
    <row r="11" spans="1:7" ht="13.9" customHeight="1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</row>
    <row r="12" spans="1:7" ht="15.75">
      <c r="A12" s="82" t="s">
        <v>252</v>
      </c>
      <c r="B12" s="44" t="s">
        <v>271</v>
      </c>
      <c r="C12" s="67">
        <v>444</v>
      </c>
      <c r="D12" s="83">
        <v>3368700</v>
      </c>
      <c r="E12" s="83"/>
      <c r="F12" s="83"/>
      <c r="G12" s="63"/>
    </row>
    <row r="13" spans="1:7" ht="15.75">
      <c r="A13" s="298" t="s">
        <v>274</v>
      </c>
      <c r="B13" s="298"/>
      <c r="C13" s="104">
        <f>SUM(C12:C12)</f>
        <v>444</v>
      </c>
      <c r="D13" s="66">
        <f>SUM(D12:D12)</f>
        <v>3368700</v>
      </c>
      <c r="E13" s="66">
        <f>SUM(E12:E12)</f>
        <v>0</v>
      </c>
      <c r="F13" s="66">
        <f>SUM(F12:F12)</f>
        <v>0</v>
      </c>
      <c r="G13" s="63"/>
    </row>
    <row r="14" spans="1:7">
      <c r="D14" s="63"/>
      <c r="E14" s="63"/>
      <c r="F14" s="63"/>
    </row>
    <row r="15" spans="1:7" hidden="1">
      <c r="D15" s="63">
        <f>D13-[5]вед2013!I47</f>
        <v>-16919075</v>
      </c>
      <c r="E15" s="63">
        <f>E13-[5]вед2013!J47</f>
        <v>-20287775</v>
      </c>
      <c r="F15" s="63">
        <f>F13-[5]вед2013!K47</f>
        <v>-20287775</v>
      </c>
    </row>
  </sheetData>
  <mergeCells count="10">
    <mergeCell ref="A13:B13"/>
    <mergeCell ref="C1:F1"/>
    <mergeCell ref="D2:F2"/>
    <mergeCell ref="C3:F3"/>
    <mergeCell ref="D4:F4"/>
    <mergeCell ref="A7:F7"/>
    <mergeCell ref="A9:A10"/>
    <mergeCell ref="B9:B10"/>
    <mergeCell ref="C9:C10"/>
    <mergeCell ref="D9:F9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fitToPage="1"/>
  </sheetPr>
  <dimension ref="A1:G20"/>
  <sheetViews>
    <sheetView zoomScaleNormal="100" zoomScaleSheetLayoutView="100" workbookViewId="0">
      <selection activeCell="A7" sqref="A7:F7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1103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>
      <c r="A5" s="101"/>
      <c r="B5" s="101"/>
      <c r="C5" s="101"/>
      <c r="D5" s="101"/>
    </row>
    <row r="6" spans="1:7" ht="15">
      <c r="A6" s="101"/>
      <c r="B6" s="61"/>
      <c r="C6" s="101"/>
      <c r="D6" s="101"/>
    </row>
    <row r="7" spans="1:7" ht="83.25" customHeight="1">
      <c r="A7" s="306" t="s">
        <v>1105</v>
      </c>
      <c r="B7" s="306"/>
      <c r="C7" s="306"/>
      <c r="D7" s="306"/>
      <c r="E7" s="306"/>
      <c r="F7" s="306"/>
    </row>
    <row r="8" spans="1:7">
      <c r="A8" s="101"/>
      <c r="B8" s="101"/>
      <c r="C8" s="101"/>
      <c r="D8" s="101"/>
    </row>
    <row r="9" spans="1:7" ht="35.25" customHeight="1">
      <c r="A9" s="301" t="s">
        <v>473</v>
      </c>
      <c r="B9" s="301" t="s">
        <v>251</v>
      </c>
      <c r="C9" s="301" t="s">
        <v>864</v>
      </c>
      <c r="D9" s="301" t="s">
        <v>528</v>
      </c>
      <c r="E9" s="301"/>
      <c r="F9" s="301"/>
    </row>
    <row r="10" spans="1:7" ht="59.25" customHeight="1">
      <c r="A10" s="301"/>
      <c r="B10" s="301"/>
      <c r="C10" s="301"/>
      <c r="D10" s="175" t="s">
        <v>703</v>
      </c>
      <c r="E10" s="175" t="s">
        <v>704</v>
      </c>
      <c r="F10" s="175" t="s">
        <v>863</v>
      </c>
    </row>
    <row r="11" spans="1:7" ht="13.9" customHeight="1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</row>
    <row r="12" spans="1:7" ht="15.75">
      <c r="A12" s="82" t="s">
        <v>252</v>
      </c>
      <c r="B12" s="44" t="s">
        <v>273</v>
      </c>
      <c r="C12" s="67">
        <v>394</v>
      </c>
      <c r="D12" s="83">
        <v>492477.6</v>
      </c>
      <c r="E12" s="83"/>
      <c r="F12" s="83"/>
      <c r="G12" s="63"/>
    </row>
    <row r="13" spans="1:7" ht="15.75">
      <c r="A13" s="82" t="s">
        <v>254</v>
      </c>
      <c r="B13" s="44" t="s">
        <v>255</v>
      </c>
      <c r="C13" s="67">
        <v>2708</v>
      </c>
      <c r="D13" s="83">
        <v>438361.21</v>
      </c>
      <c r="E13" s="83"/>
      <c r="F13" s="83"/>
      <c r="G13" s="63"/>
    </row>
    <row r="14" spans="1:7" ht="15.75">
      <c r="A14" s="82" t="s">
        <v>256</v>
      </c>
      <c r="B14" s="44" t="s">
        <v>261</v>
      </c>
      <c r="C14" s="67">
        <v>893</v>
      </c>
      <c r="D14" s="83">
        <v>483000</v>
      </c>
      <c r="E14" s="83"/>
      <c r="F14" s="83"/>
      <c r="G14" s="63"/>
    </row>
    <row r="15" spans="1:7" ht="15.75">
      <c r="A15" s="82" t="s">
        <v>258</v>
      </c>
      <c r="B15" s="44" t="s">
        <v>267</v>
      </c>
      <c r="C15" s="67">
        <v>429</v>
      </c>
      <c r="D15" s="83">
        <v>333000</v>
      </c>
      <c r="E15" s="83"/>
      <c r="F15" s="83"/>
      <c r="G15" s="63"/>
    </row>
    <row r="16" spans="1:7" ht="15.75">
      <c r="A16" s="82" t="s">
        <v>260</v>
      </c>
      <c r="B16" s="44" t="s">
        <v>271</v>
      </c>
      <c r="C16" s="67">
        <v>444</v>
      </c>
      <c r="D16" s="83">
        <v>386000</v>
      </c>
      <c r="E16" s="83"/>
      <c r="F16" s="83"/>
      <c r="G16" s="63"/>
    </row>
    <row r="17" spans="1:7" ht="15.75">
      <c r="A17" s="82" t="s">
        <v>262</v>
      </c>
      <c r="B17" s="44" t="s">
        <v>263</v>
      </c>
      <c r="C17" s="67">
        <v>694</v>
      </c>
      <c r="D17" s="83">
        <v>491000</v>
      </c>
      <c r="E17" s="83"/>
      <c r="F17" s="83"/>
      <c r="G17" s="63"/>
    </row>
    <row r="18" spans="1:7" ht="15.75">
      <c r="A18" s="298" t="s">
        <v>274</v>
      </c>
      <c r="B18" s="298"/>
      <c r="C18" s="104">
        <f>SUM(C12:C17)</f>
        <v>5562</v>
      </c>
      <c r="D18" s="66">
        <f>SUM(D12:D17)</f>
        <v>2623838.81</v>
      </c>
      <c r="E18" s="66">
        <f>SUM(E12:E17)</f>
        <v>0</v>
      </c>
      <c r="F18" s="66">
        <f>SUM(F12:F17)</f>
        <v>0</v>
      </c>
      <c r="G18" s="63"/>
    </row>
    <row r="19" spans="1:7">
      <c r="D19" s="63"/>
      <c r="E19" s="63"/>
      <c r="F19" s="63"/>
    </row>
    <row r="20" spans="1:7" hidden="1">
      <c r="D20" s="63">
        <f>D18-[5]вед2013!I47</f>
        <v>-17663936.190000001</v>
      </c>
      <c r="E20" s="63">
        <f>E18-[5]вед2013!J47</f>
        <v>-20287775</v>
      </c>
      <c r="F20" s="63">
        <f>F18-[5]вед2013!K47</f>
        <v>-20287775</v>
      </c>
    </row>
  </sheetData>
  <mergeCells count="10">
    <mergeCell ref="A18:B18"/>
    <mergeCell ref="C1:F1"/>
    <mergeCell ref="D2:F2"/>
    <mergeCell ref="C3:F3"/>
    <mergeCell ref="D4:F4"/>
    <mergeCell ref="A7:F7"/>
    <mergeCell ref="A9:A10"/>
    <mergeCell ref="B9:B10"/>
    <mergeCell ref="C9:C10"/>
    <mergeCell ref="D9:F9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FFFF00"/>
    <pageSetUpPr fitToPage="1"/>
  </sheetPr>
  <dimension ref="A1:G16"/>
  <sheetViews>
    <sheetView zoomScaleNormal="100" zoomScaleSheetLayoutView="100" workbookViewId="0">
      <selection activeCell="A6" sqref="A6:F6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1106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 ht="15">
      <c r="A5" s="101"/>
      <c r="B5" s="61"/>
      <c r="C5" s="101"/>
      <c r="D5" s="101"/>
    </row>
    <row r="6" spans="1:7" ht="79.5" customHeight="1">
      <c r="A6" s="306" t="s">
        <v>1107</v>
      </c>
      <c r="B6" s="306"/>
      <c r="C6" s="306"/>
      <c r="D6" s="306"/>
      <c r="E6" s="306"/>
      <c r="F6" s="306"/>
    </row>
    <row r="7" spans="1:7">
      <c r="A7" s="101"/>
      <c r="B7" s="101"/>
      <c r="C7" s="101"/>
      <c r="D7" s="101"/>
    </row>
    <row r="8" spans="1:7" ht="35.25" customHeight="1">
      <c r="A8" s="301" t="s">
        <v>473</v>
      </c>
      <c r="B8" s="301" t="s">
        <v>251</v>
      </c>
      <c r="C8" s="301" t="s">
        <v>864</v>
      </c>
      <c r="D8" s="301" t="s">
        <v>528</v>
      </c>
      <c r="E8" s="301"/>
      <c r="F8" s="301"/>
    </row>
    <row r="9" spans="1:7" ht="78" customHeight="1">
      <c r="A9" s="301"/>
      <c r="B9" s="301"/>
      <c r="C9" s="301"/>
      <c r="D9" s="175" t="s">
        <v>703</v>
      </c>
      <c r="E9" s="175" t="s">
        <v>704</v>
      </c>
      <c r="F9" s="175" t="s">
        <v>863</v>
      </c>
    </row>
    <row r="10" spans="1:7" ht="13.9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</row>
    <row r="11" spans="1:7" ht="15.75">
      <c r="A11" s="82" t="s">
        <v>252</v>
      </c>
      <c r="B11" s="44" t="s">
        <v>261</v>
      </c>
      <c r="C11" s="67">
        <v>893</v>
      </c>
      <c r="D11" s="83">
        <v>241000</v>
      </c>
      <c r="E11" s="83"/>
      <c r="F11" s="83"/>
      <c r="G11" s="63"/>
    </row>
    <row r="12" spans="1:7" ht="15.75">
      <c r="A12" s="82" t="s">
        <v>254</v>
      </c>
      <c r="B12" s="44" t="s">
        <v>263</v>
      </c>
      <c r="C12" s="67">
        <v>694</v>
      </c>
      <c r="D12" s="83">
        <v>214000</v>
      </c>
      <c r="E12" s="83"/>
      <c r="F12" s="83"/>
      <c r="G12" s="63"/>
    </row>
    <row r="13" spans="1:7" ht="15.75">
      <c r="A13" s="82" t="s">
        <v>256</v>
      </c>
      <c r="B13" s="44" t="s">
        <v>259</v>
      </c>
      <c r="C13" s="67">
        <v>4749</v>
      </c>
      <c r="D13" s="83">
        <v>244000</v>
      </c>
      <c r="E13" s="83"/>
      <c r="F13" s="83"/>
      <c r="G13" s="63"/>
    </row>
    <row r="14" spans="1:7" ht="15.75">
      <c r="A14" s="298" t="s">
        <v>274</v>
      </c>
      <c r="B14" s="298"/>
      <c r="C14" s="104">
        <f>SUM(C11:C13)</f>
        <v>6336</v>
      </c>
      <c r="D14" s="66">
        <f>SUM(D11:D13)</f>
        <v>699000</v>
      </c>
      <c r="E14" s="66">
        <f>SUM(E11:E13)</f>
        <v>0</v>
      </c>
      <c r="F14" s="66">
        <f>SUM(F11:F13)</f>
        <v>0</v>
      </c>
      <c r="G14" s="63"/>
    </row>
    <row r="15" spans="1:7">
      <c r="D15" s="63"/>
      <c r="E15" s="63"/>
      <c r="F15" s="63"/>
    </row>
    <row r="16" spans="1:7" hidden="1">
      <c r="D16" s="63">
        <f>D14-[5]вед2013!I47</f>
        <v>-19588775</v>
      </c>
      <c r="E16" s="63">
        <f>E14-[5]вед2013!J47</f>
        <v>-20287775</v>
      </c>
      <c r="F16" s="63">
        <f>F14-[5]вед2013!K47</f>
        <v>-20287775</v>
      </c>
    </row>
  </sheetData>
  <mergeCells count="10">
    <mergeCell ref="A14:B14"/>
    <mergeCell ref="C1:F1"/>
    <mergeCell ref="D2:F2"/>
    <mergeCell ref="C3:F3"/>
    <mergeCell ref="D4:F4"/>
    <mergeCell ref="A6:F6"/>
    <mergeCell ref="A8:A9"/>
    <mergeCell ref="B8:B9"/>
    <mergeCell ref="C8:C9"/>
    <mergeCell ref="D8:F8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FF00"/>
    <pageSetUpPr fitToPage="1"/>
  </sheetPr>
  <dimension ref="A1:G15"/>
  <sheetViews>
    <sheetView zoomScaleNormal="100" zoomScaleSheetLayoutView="100" workbookViewId="0">
      <selection activeCell="A6" sqref="A6:F6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1108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 ht="15">
      <c r="A5" s="101"/>
      <c r="B5" s="61"/>
      <c r="C5" s="101"/>
      <c r="D5" s="101"/>
    </row>
    <row r="6" spans="1:7" ht="193.5" customHeight="1">
      <c r="A6" s="306" t="s">
        <v>1109</v>
      </c>
      <c r="B6" s="306"/>
      <c r="C6" s="306"/>
      <c r="D6" s="306"/>
      <c r="E6" s="306"/>
      <c r="F6" s="306"/>
    </row>
    <row r="7" spans="1:7">
      <c r="A7" s="101"/>
      <c r="B7" s="101"/>
      <c r="C7" s="101"/>
      <c r="D7" s="101"/>
    </row>
    <row r="8" spans="1:7" ht="35.25" customHeight="1">
      <c r="A8" s="301" t="s">
        <v>473</v>
      </c>
      <c r="B8" s="301" t="s">
        <v>251</v>
      </c>
      <c r="C8" s="301" t="s">
        <v>864</v>
      </c>
      <c r="D8" s="301" t="s">
        <v>528</v>
      </c>
      <c r="E8" s="301"/>
      <c r="F8" s="301"/>
    </row>
    <row r="9" spans="1:7" ht="40.5" customHeight="1">
      <c r="A9" s="301"/>
      <c r="B9" s="301"/>
      <c r="C9" s="301"/>
      <c r="D9" s="175" t="s">
        <v>703</v>
      </c>
      <c r="E9" s="175" t="s">
        <v>704</v>
      </c>
      <c r="F9" s="175" t="s">
        <v>863</v>
      </c>
    </row>
    <row r="10" spans="1:7" ht="13.9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</row>
    <row r="11" spans="1:7" ht="15.75">
      <c r="A11" s="82" t="s">
        <v>252</v>
      </c>
      <c r="B11" s="44" t="s">
        <v>253</v>
      </c>
      <c r="C11" s="67">
        <v>2180</v>
      </c>
      <c r="D11" s="83">
        <v>2800000</v>
      </c>
      <c r="E11" s="83"/>
      <c r="F11" s="83"/>
      <c r="G11" s="63"/>
    </row>
    <row r="12" spans="1:7" ht="15.75">
      <c r="A12" s="82" t="s">
        <v>254</v>
      </c>
      <c r="B12" s="44" t="s">
        <v>259</v>
      </c>
      <c r="C12" s="67">
        <v>4749</v>
      </c>
      <c r="D12" s="83">
        <v>2500000</v>
      </c>
      <c r="E12" s="83"/>
      <c r="F12" s="83"/>
      <c r="G12" s="63"/>
    </row>
    <row r="13" spans="1:7" ht="15.75">
      <c r="A13" s="298" t="s">
        <v>274</v>
      </c>
      <c r="B13" s="298"/>
      <c r="C13" s="104">
        <f>SUM(C11:C12)</f>
        <v>6929</v>
      </c>
      <c r="D13" s="66">
        <f>SUM(D11:D12)</f>
        <v>5300000</v>
      </c>
      <c r="E13" s="66">
        <f>SUM(E11:E12)</f>
        <v>0</v>
      </c>
      <c r="F13" s="66">
        <f>SUM(F11:F12)</f>
        <v>0</v>
      </c>
      <c r="G13" s="63"/>
    </row>
    <row r="14" spans="1:7">
      <c r="D14" s="63"/>
      <c r="E14" s="63"/>
      <c r="F14" s="63"/>
    </row>
    <row r="15" spans="1:7" hidden="1">
      <c r="D15" s="63">
        <f>D13-[5]вед2013!I47</f>
        <v>-14987775</v>
      </c>
      <c r="E15" s="63">
        <f>E13-[5]вед2013!J47</f>
        <v>-20287775</v>
      </c>
      <c r="F15" s="63">
        <f>F13-[5]вед2013!K47</f>
        <v>-20287775</v>
      </c>
    </row>
  </sheetData>
  <mergeCells count="10">
    <mergeCell ref="A13:B13"/>
    <mergeCell ref="C1:F1"/>
    <mergeCell ref="D2:F2"/>
    <mergeCell ref="C3:F3"/>
    <mergeCell ref="D4:F4"/>
    <mergeCell ref="A6:F6"/>
    <mergeCell ref="A8:A9"/>
    <mergeCell ref="B8:B9"/>
    <mergeCell ref="C8:C9"/>
    <mergeCell ref="D8:F8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FFFF00"/>
    <pageSetUpPr fitToPage="1"/>
  </sheetPr>
  <dimension ref="A1:G24"/>
  <sheetViews>
    <sheetView zoomScaleNormal="100" zoomScaleSheetLayoutView="100" workbookViewId="0">
      <selection activeCell="A6" sqref="A6:F6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1110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 ht="15">
      <c r="A5" s="101"/>
      <c r="B5" s="61"/>
      <c r="C5" s="101"/>
      <c r="D5" s="101"/>
    </row>
    <row r="6" spans="1:7" ht="95.25" customHeight="1">
      <c r="A6" s="306" t="s">
        <v>1255</v>
      </c>
      <c r="B6" s="306"/>
      <c r="C6" s="306"/>
      <c r="D6" s="306"/>
      <c r="E6" s="306"/>
      <c r="F6" s="306"/>
    </row>
    <row r="7" spans="1:7">
      <c r="A7" s="101"/>
      <c r="B7" s="101"/>
      <c r="C7" s="101"/>
      <c r="D7" s="101"/>
    </row>
    <row r="8" spans="1:7" ht="35.25" customHeight="1">
      <c r="A8" s="301" t="s">
        <v>473</v>
      </c>
      <c r="B8" s="301" t="s">
        <v>251</v>
      </c>
      <c r="C8" s="301" t="s">
        <v>864</v>
      </c>
      <c r="D8" s="301" t="s">
        <v>528</v>
      </c>
      <c r="E8" s="301"/>
      <c r="F8" s="301"/>
    </row>
    <row r="9" spans="1:7" ht="78" customHeight="1">
      <c r="A9" s="301"/>
      <c r="B9" s="301"/>
      <c r="C9" s="301"/>
      <c r="D9" s="175" t="s">
        <v>703</v>
      </c>
      <c r="E9" s="175" t="s">
        <v>704</v>
      </c>
      <c r="F9" s="175" t="s">
        <v>863</v>
      </c>
    </row>
    <row r="10" spans="1:7" ht="13.9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</row>
    <row r="11" spans="1:7" ht="15.75">
      <c r="A11" s="82" t="s">
        <v>252</v>
      </c>
      <c r="B11" s="44" t="s">
        <v>273</v>
      </c>
      <c r="C11" s="67">
        <v>394</v>
      </c>
      <c r="D11" s="83">
        <v>16396.240000000002</v>
      </c>
      <c r="E11" s="83"/>
      <c r="F11" s="83"/>
      <c r="G11" s="63"/>
    </row>
    <row r="12" spans="1:7" ht="15.75">
      <c r="A12" s="82" t="s">
        <v>254</v>
      </c>
      <c r="B12" s="44" t="s">
        <v>255</v>
      </c>
      <c r="C12" s="67">
        <v>2708</v>
      </c>
      <c r="D12" s="83">
        <v>21313.58</v>
      </c>
      <c r="E12" s="83"/>
      <c r="F12" s="83"/>
      <c r="G12" s="63"/>
    </row>
    <row r="13" spans="1:7" ht="15.75">
      <c r="A13" s="82" t="s">
        <v>256</v>
      </c>
      <c r="B13" s="44" t="s">
        <v>257</v>
      </c>
      <c r="C13" s="67">
        <v>1387</v>
      </c>
      <c r="D13" s="83">
        <v>35250.58</v>
      </c>
      <c r="E13" s="83"/>
      <c r="F13" s="83"/>
      <c r="G13" s="63"/>
    </row>
    <row r="14" spans="1:7" ht="15.75">
      <c r="A14" s="82" t="s">
        <v>258</v>
      </c>
      <c r="B14" s="44" t="s">
        <v>261</v>
      </c>
      <c r="C14" s="67">
        <v>893</v>
      </c>
      <c r="D14" s="83">
        <v>29512.15</v>
      </c>
      <c r="E14" s="83"/>
      <c r="F14" s="83"/>
      <c r="G14" s="63"/>
    </row>
    <row r="15" spans="1:7" ht="15.75">
      <c r="A15" s="82" t="s">
        <v>260</v>
      </c>
      <c r="B15" s="44" t="s">
        <v>269</v>
      </c>
      <c r="C15" s="67">
        <v>693</v>
      </c>
      <c r="D15" s="83">
        <v>21861</v>
      </c>
      <c r="E15" s="83"/>
      <c r="F15" s="83"/>
      <c r="G15" s="63"/>
    </row>
    <row r="16" spans="1:7" ht="15.75">
      <c r="A16" s="82" t="s">
        <v>262</v>
      </c>
      <c r="B16" s="44" t="s">
        <v>265</v>
      </c>
      <c r="C16" s="67">
        <v>1209</v>
      </c>
      <c r="D16" s="83">
        <v>9838.24</v>
      </c>
      <c r="E16" s="83"/>
      <c r="F16" s="83"/>
      <c r="G16" s="63"/>
    </row>
    <row r="17" spans="1:7" ht="15.75">
      <c r="A17" s="82" t="s">
        <v>264</v>
      </c>
      <c r="B17" s="44" t="s">
        <v>267</v>
      </c>
      <c r="C17" s="67">
        <v>429</v>
      </c>
      <c r="D17" s="83">
        <v>18035.560000000001</v>
      </c>
      <c r="E17" s="83"/>
      <c r="F17" s="83"/>
      <c r="G17" s="63"/>
    </row>
    <row r="18" spans="1:7" ht="15.75">
      <c r="A18" s="82" t="s">
        <v>266</v>
      </c>
      <c r="B18" s="44" t="s">
        <v>253</v>
      </c>
      <c r="C18" s="67">
        <v>2180</v>
      </c>
      <c r="D18" s="83">
        <v>13116.35</v>
      </c>
      <c r="E18" s="83"/>
      <c r="F18" s="83"/>
      <c r="G18" s="63"/>
    </row>
    <row r="19" spans="1:7" ht="15.75">
      <c r="A19" s="82" t="s">
        <v>268</v>
      </c>
      <c r="B19" s="44" t="s">
        <v>271</v>
      </c>
      <c r="C19" s="67">
        <v>444</v>
      </c>
      <c r="D19" s="83">
        <v>22953.58</v>
      </c>
      <c r="E19" s="83"/>
      <c r="F19" s="83"/>
      <c r="G19" s="63"/>
    </row>
    <row r="20" spans="1:7" ht="15.75">
      <c r="A20" s="82" t="s">
        <v>270</v>
      </c>
      <c r="B20" s="44" t="s">
        <v>263</v>
      </c>
      <c r="C20" s="67">
        <v>694</v>
      </c>
      <c r="D20" s="83">
        <v>24592.77</v>
      </c>
      <c r="E20" s="83"/>
      <c r="F20" s="83"/>
      <c r="G20" s="63"/>
    </row>
    <row r="21" spans="1:7" ht="15.75">
      <c r="A21" s="82" t="s">
        <v>272</v>
      </c>
      <c r="B21" s="44" t="s">
        <v>259</v>
      </c>
      <c r="C21" s="67">
        <v>4749</v>
      </c>
      <c r="D21" s="83">
        <v>11477.79</v>
      </c>
      <c r="E21" s="83"/>
      <c r="F21" s="83"/>
      <c r="G21" s="63"/>
    </row>
    <row r="22" spans="1:7" ht="15.75">
      <c r="A22" s="298" t="s">
        <v>274</v>
      </c>
      <c r="B22" s="298"/>
      <c r="C22" s="104">
        <f>SUM(C11:C21)</f>
        <v>15780</v>
      </c>
      <c r="D22" s="66">
        <f>SUM(D11:D21)</f>
        <v>224347.84000000003</v>
      </c>
      <c r="E22" s="66">
        <f>SUM(E11:E21)</f>
        <v>0</v>
      </c>
      <c r="F22" s="66">
        <f>SUM(F11:F21)</f>
        <v>0</v>
      </c>
      <c r="G22" s="63"/>
    </row>
    <row r="23" spans="1:7">
      <c r="D23" s="63"/>
      <c r="E23" s="63"/>
      <c r="F23" s="63"/>
    </row>
    <row r="24" spans="1:7" hidden="1">
      <c r="D24" s="63">
        <f>D22-[5]вед2013!I47</f>
        <v>-20063427.16</v>
      </c>
      <c r="E24" s="63">
        <f>E22-[5]вед2013!J47</f>
        <v>-20287775</v>
      </c>
      <c r="F24" s="63">
        <f>F22-[5]вед2013!K47</f>
        <v>-20287775</v>
      </c>
    </row>
  </sheetData>
  <mergeCells count="10">
    <mergeCell ref="A22:B22"/>
    <mergeCell ref="C1:F1"/>
    <mergeCell ref="D2:F2"/>
    <mergeCell ref="C3:F3"/>
    <mergeCell ref="D4:F4"/>
    <mergeCell ref="A6:F6"/>
    <mergeCell ref="A8:A9"/>
    <mergeCell ref="B8:B9"/>
    <mergeCell ref="C8:C9"/>
    <mergeCell ref="D8:F8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rgb="FFFFFF00"/>
    <pageSetUpPr fitToPage="1"/>
  </sheetPr>
  <dimension ref="A1:G17"/>
  <sheetViews>
    <sheetView zoomScaleNormal="100" zoomScaleSheetLayoutView="100" workbookViewId="0">
      <selection activeCell="A6" sqref="A6:F6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1111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170"/>
      <c r="B3" s="170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 ht="15">
      <c r="A5" s="101"/>
      <c r="B5" s="61"/>
      <c r="C5" s="101"/>
      <c r="D5" s="101"/>
    </row>
    <row r="6" spans="1:7" ht="122.25" customHeight="1">
      <c r="A6" s="306" t="s">
        <v>1112</v>
      </c>
      <c r="B6" s="306"/>
      <c r="C6" s="306"/>
      <c r="D6" s="306"/>
      <c r="E6" s="306"/>
      <c r="F6" s="306"/>
    </row>
    <row r="7" spans="1:7">
      <c r="A7" s="101"/>
      <c r="B7" s="101"/>
      <c r="C7" s="101"/>
      <c r="D7" s="101"/>
    </row>
    <row r="8" spans="1:7" ht="35.25" customHeight="1">
      <c r="A8" s="301" t="s">
        <v>473</v>
      </c>
      <c r="B8" s="301" t="s">
        <v>251</v>
      </c>
      <c r="C8" s="301" t="s">
        <v>864</v>
      </c>
      <c r="D8" s="301" t="s">
        <v>528</v>
      </c>
      <c r="E8" s="301"/>
      <c r="F8" s="301"/>
    </row>
    <row r="9" spans="1:7" ht="29.25" customHeight="1">
      <c r="A9" s="301"/>
      <c r="B9" s="301"/>
      <c r="C9" s="301"/>
      <c r="D9" s="175" t="s">
        <v>703</v>
      </c>
      <c r="E9" s="175" t="s">
        <v>704</v>
      </c>
      <c r="F9" s="175" t="s">
        <v>863</v>
      </c>
    </row>
    <row r="10" spans="1:7" ht="13.9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</row>
    <row r="11" spans="1:7" ht="15.75">
      <c r="A11" s="82" t="s">
        <v>252</v>
      </c>
      <c r="B11" s="44" t="s">
        <v>257</v>
      </c>
      <c r="C11" s="67">
        <v>1387</v>
      </c>
      <c r="D11" s="83">
        <v>102196.73</v>
      </c>
      <c r="E11" s="83"/>
      <c r="F11" s="83"/>
      <c r="G11" s="63"/>
    </row>
    <row r="12" spans="1:7" ht="15.75">
      <c r="A12" s="82" t="s">
        <v>254</v>
      </c>
      <c r="B12" s="44" t="s">
        <v>271</v>
      </c>
      <c r="C12" s="67">
        <v>444</v>
      </c>
      <c r="D12" s="83">
        <v>93506.91</v>
      </c>
      <c r="E12" s="83"/>
      <c r="F12" s="83"/>
      <c r="G12" s="63"/>
    </row>
    <row r="13" spans="1:7" ht="15.75">
      <c r="A13" s="82" t="s">
        <v>256</v>
      </c>
      <c r="B13" s="44" t="s">
        <v>263</v>
      </c>
      <c r="C13" s="67">
        <v>694</v>
      </c>
      <c r="D13" s="83">
        <v>103699.61</v>
      </c>
      <c r="E13" s="83"/>
      <c r="F13" s="83"/>
      <c r="G13" s="63"/>
    </row>
    <row r="14" spans="1:7" ht="15.75">
      <c r="A14" s="82" t="s">
        <v>258</v>
      </c>
      <c r="B14" s="44" t="s">
        <v>259</v>
      </c>
      <c r="C14" s="67">
        <v>4749</v>
      </c>
      <c r="D14" s="83">
        <v>50741.919999999998</v>
      </c>
      <c r="E14" s="83"/>
      <c r="F14" s="83"/>
      <c r="G14" s="63"/>
    </row>
    <row r="15" spans="1:7" ht="15.75">
      <c r="A15" s="298" t="s">
        <v>274</v>
      </c>
      <c r="B15" s="298"/>
      <c r="C15" s="104">
        <f>SUM(C11:C14)</f>
        <v>7274</v>
      </c>
      <c r="D15" s="66">
        <f>SUM(D11:D14)</f>
        <v>350145.17</v>
      </c>
      <c r="E15" s="66">
        <f>SUM(E11:E14)</f>
        <v>0</v>
      </c>
      <c r="F15" s="66">
        <f>SUM(F11:F14)</f>
        <v>0</v>
      </c>
      <c r="G15" s="63"/>
    </row>
    <row r="16" spans="1:7">
      <c r="D16" s="63"/>
      <c r="E16" s="63"/>
      <c r="F16" s="63"/>
    </row>
    <row r="17" spans="4:6" hidden="1">
      <c r="D17" s="63">
        <f>D15-[5]вед2013!I47</f>
        <v>-19937629.829999998</v>
      </c>
      <c r="E17" s="63">
        <f>E15-[5]вед2013!J47</f>
        <v>-20287775</v>
      </c>
      <c r="F17" s="63">
        <f>F15-[5]вед2013!K47</f>
        <v>-20287775</v>
      </c>
    </row>
  </sheetData>
  <mergeCells count="10">
    <mergeCell ref="A15:B15"/>
    <mergeCell ref="C1:F1"/>
    <mergeCell ref="D2:F2"/>
    <mergeCell ref="C3:F3"/>
    <mergeCell ref="D4:F4"/>
    <mergeCell ref="A6:F6"/>
    <mergeCell ref="A8:A9"/>
    <mergeCell ref="B8:B9"/>
    <mergeCell ref="C8:C9"/>
    <mergeCell ref="D8:F8"/>
  </mergeCells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9"/>
  <sheetViews>
    <sheetView view="pageBreakPreview" zoomScaleNormal="100" zoomScaleSheetLayoutView="100" workbookViewId="0">
      <selection activeCell="D13" sqref="D13"/>
    </sheetView>
  </sheetViews>
  <sheetFormatPr defaultColWidth="9.140625" defaultRowHeight="12.75"/>
  <cols>
    <col min="1" max="1" width="7.28515625" style="119" customWidth="1"/>
    <col min="2" max="2" width="9.140625" style="120"/>
    <col min="3" max="3" width="31.42578125" style="121" customWidth="1"/>
    <col min="4" max="4" width="118.7109375" style="119" customWidth="1"/>
    <col min="5" max="16384" width="9.140625" style="122"/>
  </cols>
  <sheetData>
    <row r="1" spans="1:4" s="68" customFormat="1" ht="15.75">
      <c r="A1" s="119"/>
      <c r="B1" s="120"/>
      <c r="C1" s="121"/>
      <c r="D1" s="157" t="s">
        <v>650</v>
      </c>
    </row>
    <row r="2" spans="1:4" s="68" customFormat="1" ht="19.5" customHeight="1">
      <c r="A2" s="263"/>
      <c r="B2" s="263"/>
      <c r="C2" s="121"/>
      <c r="D2" s="177" t="s">
        <v>327</v>
      </c>
    </row>
    <row r="3" spans="1:4" s="68" customFormat="1" ht="31.5">
      <c r="A3" s="123"/>
      <c r="B3" s="124"/>
      <c r="C3" s="125"/>
      <c r="D3" s="180" t="s">
        <v>932</v>
      </c>
    </row>
    <row r="4" spans="1:4" s="68" customFormat="1" ht="17.25" customHeight="1">
      <c r="A4" s="123"/>
      <c r="B4" s="124"/>
      <c r="C4" s="125"/>
      <c r="D4" s="178" t="s">
        <v>1100</v>
      </c>
    </row>
    <row r="5" spans="1:4" s="68" customFormat="1" ht="17.25" customHeight="1">
      <c r="A5" s="264" t="s">
        <v>651</v>
      </c>
      <c r="B5" s="264"/>
      <c r="C5" s="264"/>
      <c r="D5" s="264"/>
    </row>
    <row r="6" spans="1:4" s="68" customFormat="1" ht="15.75">
      <c r="A6" s="123"/>
      <c r="B6" s="126"/>
      <c r="C6" s="127"/>
      <c r="D6" s="119"/>
    </row>
    <row r="7" spans="1:4" ht="54.75" customHeight="1">
      <c r="A7" s="128" t="s">
        <v>401</v>
      </c>
      <c r="B7" s="128" t="s">
        <v>652</v>
      </c>
      <c r="C7" s="129" t="s">
        <v>114</v>
      </c>
      <c r="D7" s="130" t="s">
        <v>653</v>
      </c>
    </row>
    <row r="8" spans="1:4" s="134" customFormat="1" ht="11.25">
      <c r="A8" s="131">
        <v>1</v>
      </c>
      <c r="B8" s="132" t="s">
        <v>400</v>
      </c>
      <c r="C8" s="133" t="s">
        <v>399</v>
      </c>
      <c r="D8" s="133" t="s">
        <v>407</v>
      </c>
    </row>
    <row r="9" spans="1:4" ht="18.75" customHeight="1">
      <c r="A9" s="135">
        <v>1</v>
      </c>
      <c r="B9" s="136" t="s">
        <v>517</v>
      </c>
      <c r="C9" s="265" t="s">
        <v>654</v>
      </c>
      <c r="D9" s="265"/>
    </row>
    <row r="10" spans="1:4" ht="56.25" customHeight="1">
      <c r="A10" s="135">
        <f>A9+1</f>
        <v>2</v>
      </c>
      <c r="B10" s="136" t="s">
        <v>517</v>
      </c>
      <c r="C10" s="137" t="s">
        <v>196</v>
      </c>
      <c r="D10" s="138" t="s">
        <v>933</v>
      </c>
    </row>
    <row r="11" spans="1:4" ht="31.5">
      <c r="A11" s="135">
        <f t="shared" ref="A11:A74" si="0">A10+1</f>
        <v>3</v>
      </c>
      <c r="B11" s="136" t="s">
        <v>517</v>
      </c>
      <c r="C11" s="139" t="s">
        <v>655</v>
      </c>
      <c r="D11" s="140" t="s">
        <v>656</v>
      </c>
    </row>
    <row r="12" spans="1:4" ht="33.75" customHeight="1">
      <c r="A12" s="135">
        <f t="shared" si="0"/>
        <v>4</v>
      </c>
      <c r="B12" s="136" t="s">
        <v>517</v>
      </c>
      <c r="C12" s="139" t="s">
        <v>657</v>
      </c>
      <c r="D12" s="140" t="s">
        <v>658</v>
      </c>
    </row>
    <row r="13" spans="1:4" ht="31.5">
      <c r="A13" s="135">
        <f t="shared" si="0"/>
        <v>5</v>
      </c>
      <c r="B13" s="136" t="s">
        <v>517</v>
      </c>
      <c r="C13" s="139" t="s">
        <v>744</v>
      </c>
      <c r="D13" s="140" t="s">
        <v>609</v>
      </c>
    </row>
    <row r="14" spans="1:4" ht="15.75">
      <c r="A14" s="135">
        <f t="shared" si="0"/>
        <v>6</v>
      </c>
      <c r="B14" s="136" t="s">
        <v>517</v>
      </c>
      <c r="C14" s="139" t="s">
        <v>659</v>
      </c>
      <c r="D14" s="140" t="s">
        <v>660</v>
      </c>
    </row>
    <row r="15" spans="1:4" ht="15.75">
      <c r="A15" s="135">
        <f t="shared" si="0"/>
        <v>7</v>
      </c>
      <c r="B15" s="136" t="s">
        <v>517</v>
      </c>
      <c r="C15" s="139" t="s">
        <v>661</v>
      </c>
      <c r="D15" s="140" t="s">
        <v>610</v>
      </c>
    </row>
    <row r="16" spans="1:4" ht="31.5">
      <c r="A16" s="135">
        <f t="shared" si="0"/>
        <v>8</v>
      </c>
      <c r="B16" s="136" t="s">
        <v>517</v>
      </c>
      <c r="C16" s="135" t="s">
        <v>745</v>
      </c>
      <c r="D16" s="140" t="s">
        <v>615</v>
      </c>
    </row>
    <row r="17" spans="1:4" s="68" customFormat="1" ht="67.5" customHeight="1">
      <c r="A17" s="135">
        <f t="shared" si="0"/>
        <v>9</v>
      </c>
      <c r="B17" s="136" t="s">
        <v>517</v>
      </c>
      <c r="C17" s="135" t="s">
        <v>144</v>
      </c>
      <c r="D17" s="140" t="s">
        <v>145</v>
      </c>
    </row>
    <row r="18" spans="1:4" s="68" customFormat="1" ht="49.5" customHeight="1">
      <c r="A18" s="135">
        <f t="shared" si="0"/>
        <v>10</v>
      </c>
      <c r="B18" s="136" t="s">
        <v>662</v>
      </c>
      <c r="C18" s="135" t="s">
        <v>146</v>
      </c>
      <c r="D18" s="179" t="s">
        <v>1206</v>
      </c>
    </row>
    <row r="19" spans="1:4" s="68" customFormat="1" ht="48.75" customHeight="1">
      <c r="A19" s="135">
        <f t="shared" si="0"/>
        <v>11</v>
      </c>
      <c r="B19" s="136" t="s">
        <v>517</v>
      </c>
      <c r="C19" s="135" t="s">
        <v>1207</v>
      </c>
      <c r="D19" s="225" t="s">
        <v>1208</v>
      </c>
    </row>
    <row r="20" spans="1:4" ht="21" customHeight="1">
      <c r="A20" s="135">
        <f t="shared" si="0"/>
        <v>12</v>
      </c>
      <c r="B20" s="136" t="s">
        <v>517</v>
      </c>
      <c r="C20" s="135" t="s">
        <v>147</v>
      </c>
      <c r="D20" s="140" t="s">
        <v>934</v>
      </c>
    </row>
    <row r="21" spans="1:4" ht="68.25" customHeight="1">
      <c r="A21" s="135">
        <f t="shared" si="0"/>
        <v>13</v>
      </c>
      <c r="B21" s="136" t="s">
        <v>517</v>
      </c>
      <c r="C21" s="135" t="s">
        <v>1209</v>
      </c>
      <c r="D21" s="140" t="s">
        <v>1210</v>
      </c>
    </row>
    <row r="22" spans="1:4" s="226" customFormat="1" ht="35.25" customHeight="1">
      <c r="A22" s="135">
        <f t="shared" si="0"/>
        <v>14</v>
      </c>
      <c r="B22" s="136" t="s">
        <v>517</v>
      </c>
      <c r="C22" s="135" t="s">
        <v>935</v>
      </c>
      <c r="D22" s="141" t="s">
        <v>148</v>
      </c>
    </row>
    <row r="23" spans="1:4" s="226" customFormat="1" ht="51.75" customHeight="1">
      <c r="A23" s="135">
        <f t="shared" si="0"/>
        <v>15</v>
      </c>
      <c r="B23" s="136" t="s">
        <v>517</v>
      </c>
      <c r="C23" s="135" t="s">
        <v>936</v>
      </c>
      <c r="D23" s="141" t="s">
        <v>149</v>
      </c>
    </row>
    <row r="24" spans="1:4" s="68" customFormat="1" ht="36.75" customHeight="1">
      <c r="A24" s="135">
        <f t="shared" si="0"/>
        <v>16</v>
      </c>
      <c r="B24" s="136" t="s">
        <v>517</v>
      </c>
      <c r="C24" s="135" t="s">
        <v>937</v>
      </c>
      <c r="D24" s="141" t="s">
        <v>150</v>
      </c>
    </row>
    <row r="25" spans="1:4" s="68" customFormat="1" ht="36.75" customHeight="1">
      <c r="A25" s="135">
        <f t="shared" si="0"/>
        <v>17</v>
      </c>
      <c r="B25" s="136" t="s">
        <v>517</v>
      </c>
      <c r="C25" s="135" t="s">
        <v>938</v>
      </c>
      <c r="D25" s="141" t="s">
        <v>151</v>
      </c>
    </row>
    <row r="26" spans="1:4" s="68" customFormat="1" ht="34.5" customHeight="1">
      <c r="A26" s="135">
        <f t="shared" si="0"/>
        <v>18</v>
      </c>
      <c r="B26" s="136" t="s">
        <v>517</v>
      </c>
      <c r="C26" s="135" t="s">
        <v>939</v>
      </c>
      <c r="D26" s="141" t="s">
        <v>152</v>
      </c>
    </row>
    <row r="27" spans="1:4" s="68" customFormat="1" ht="67.5" customHeight="1">
      <c r="A27" s="135">
        <f t="shared" si="0"/>
        <v>19</v>
      </c>
      <c r="B27" s="136" t="s">
        <v>517</v>
      </c>
      <c r="C27" s="135" t="s">
        <v>940</v>
      </c>
      <c r="D27" s="141" t="s">
        <v>153</v>
      </c>
    </row>
    <row r="28" spans="1:4" s="68" customFormat="1" ht="51" customHeight="1">
      <c r="A28" s="135">
        <f t="shared" si="0"/>
        <v>20</v>
      </c>
      <c r="B28" s="136" t="s">
        <v>517</v>
      </c>
      <c r="C28" s="135" t="s">
        <v>941</v>
      </c>
      <c r="D28" s="141" t="s">
        <v>154</v>
      </c>
    </row>
    <row r="29" spans="1:4" s="142" customFormat="1" ht="51" customHeight="1">
      <c r="A29" s="135">
        <f t="shared" si="0"/>
        <v>21</v>
      </c>
      <c r="B29" s="136" t="s">
        <v>517</v>
      </c>
      <c r="C29" s="135" t="s">
        <v>942</v>
      </c>
      <c r="D29" s="141" t="s">
        <v>943</v>
      </c>
    </row>
    <row r="30" spans="1:4" s="142" customFormat="1" ht="85.5" customHeight="1">
      <c r="A30" s="135">
        <f t="shared" si="0"/>
        <v>22</v>
      </c>
      <c r="B30" s="136" t="s">
        <v>517</v>
      </c>
      <c r="C30" s="135" t="s">
        <v>944</v>
      </c>
      <c r="D30" s="141" t="s">
        <v>945</v>
      </c>
    </row>
    <row r="31" spans="1:4" s="142" customFormat="1" ht="54" customHeight="1">
      <c r="A31" s="135">
        <f t="shared" si="0"/>
        <v>23</v>
      </c>
      <c r="B31" s="136" t="s">
        <v>517</v>
      </c>
      <c r="C31" s="135" t="s">
        <v>946</v>
      </c>
      <c r="D31" s="141" t="s">
        <v>947</v>
      </c>
    </row>
    <row r="32" spans="1:4" s="68" customFormat="1" ht="53.25" customHeight="1">
      <c r="A32" s="135">
        <f t="shared" si="0"/>
        <v>24</v>
      </c>
      <c r="B32" s="136" t="s">
        <v>662</v>
      </c>
      <c r="C32" s="135" t="s">
        <v>155</v>
      </c>
      <c r="D32" s="140" t="s">
        <v>156</v>
      </c>
    </row>
    <row r="33" spans="1:4" ht="22.5" customHeight="1">
      <c r="A33" s="135">
        <f t="shared" si="0"/>
        <v>25</v>
      </c>
      <c r="B33" s="136" t="s">
        <v>517</v>
      </c>
      <c r="C33" s="135" t="s">
        <v>746</v>
      </c>
      <c r="D33" s="140" t="s">
        <v>747</v>
      </c>
    </row>
    <row r="34" spans="1:4" s="68" customFormat="1" ht="37.5" customHeight="1">
      <c r="A34" s="135">
        <f t="shared" si="0"/>
        <v>26</v>
      </c>
      <c r="B34" s="136" t="s">
        <v>517</v>
      </c>
      <c r="C34" s="135" t="s">
        <v>157</v>
      </c>
      <c r="D34" s="140" t="s">
        <v>158</v>
      </c>
    </row>
    <row r="35" spans="1:4" ht="21.75" customHeight="1">
      <c r="A35" s="135">
        <f t="shared" si="0"/>
        <v>27</v>
      </c>
      <c r="B35" s="136" t="s">
        <v>517</v>
      </c>
      <c r="C35" s="135" t="s">
        <v>159</v>
      </c>
      <c r="D35" s="140" t="s">
        <v>948</v>
      </c>
    </row>
    <row r="36" spans="1:4" ht="36.75" customHeight="1">
      <c r="A36" s="135">
        <f t="shared" si="0"/>
        <v>28</v>
      </c>
      <c r="B36" s="136" t="s">
        <v>517</v>
      </c>
      <c r="C36" s="135" t="s">
        <v>160</v>
      </c>
      <c r="D36" s="140" t="s">
        <v>949</v>
      </c>
    </row>
    <row r="37" spans="1:4" s="149" customFormat="1" ht="51.75" customHeight="1">
      <c r="A37" s="135">
        <f t="shared" si="0"/>
        <v>29</v>
      </c>
      <c r="B37" s="136" t="s">
        <v>517</v>
      </c>
      <c r="C37" s="135" t="s">
        <v>1211</v>
      </c>
      <c r="D37" s="148" t="s">
        <v>1212</v>
      </c>
    </row>
    <row r="38" spans="1:4" s="68" customFormat="1" ht="54" customHeight="1">
      <c r="A38" s="135">
        <f t="shared" si="0"/>
        <v>30</v>
      </c>
      <c r="B38" s="136" t="s">
        <v>517</v>
      </c>
      <c r="C38" s="135" t="s">
        <v>161</v>
      </c>
      <c r="D38" s="140" t="s">
        <v>162</v>
      </c>
    </row>
    <row r="39" spans="1:4" s="68" customFormat="1" ht="68.25" customHeight="1">
      <c r="A39" s="135">
        <f t="shared" si="0"/>
        <v>31</v>
      </c>
      <c r="B39" s="136" t="s">
        <v>517</v>
      </c>
      <c r="C39" s="135" t="s">
        <v>1213</v>
      </c>
      <c r="D39" s="225" t="s">
        <v>1214</v>
      </c>
    </row>
    <row r="40" spans="1:4" s="68" customFormat="1" ht="33.75" customHeight="1">
      <c r="A40" s="135">
        <f t="shared" si="0"/>
        <v>32</v>
      </c>
      <c r="B40" s="136" t="s">
        <v>517</v>
      </c>
      <c r="C40" s="135" t="s">
        <v>950</v>
      </c>
      <c r="D40" s="140" t="s">
        <v>164</v>
      </c>
    </row>
    <row r="41" spans="1:4" ht="31.5">
      <c r="A41" s="135">
        <f t="shared" si="0"/>
        <v>33</v>
      </c>
      <c r="B41" s="136" t="s">
        <v>517</v>
      </c>
      <c r="C41" s="135" t="s">
        <v>163</v>
      </c>
      <c r="D41" s="140" t="s">
        <v>164</v>
      </c>
    </row>
    <row r="42" spans="1:4" ht="26.25" customHeight="1">
      <c r="A42" s="135">
        <f t="shared" si="0"/>
        <v>34</v>
      </c>
      <c r="B42" s="136" t="s">
        <v>517</v>
      </c>
      <c r="C42" s="135" t="s">
        <v>748</v>
      </c>
      <c r="D42" s="140" t="s">
        <v>620</v>
      </c>
    </row>
    <row r="43" spans="1:4" s="149" customFormat="1" ht="70.5" customHeight="1">
      <c r="A43" s="135">
        <f t="shared" si="0"/>
        <v>35</v>
      </c>
      <c r="B43" s="136" t="s">
        <v>517</v>
      </c>
      <c r="C43" s="135" t="s">
        <v>1215</v>
      </c>
      <c r="D43" s="148" t="s">
        <v>1216</v>
      </c>
    </row>
    <row r="44" spans="1:4" ht="53.25" customHeight="1">
      <c r="A44" s="135">
        <f t="shared" si="0"/>
        <v>36</v>
      </c>
      <c r="B44" s="136" t="s">
        <v>517</v>
      </c>
      <c r="C44" s="135" t="s">
        <v>1217</v>
      </c>
      <c r="D44" s="225" t="s">
        <v>1218</v>
      </c>
    </row>
    <row r="45" spans="1:4" ht="54.75" customHeight="1">
      <c r="A45" s="135">
        <f t="shared" si="0"/>
        <v>37</v>
      </c>
      <c r="B45" s="136" t="s">
        <v>517</v>
      </c>
      <c r="C45" s="135" t="s">
        <v>174</v>
      </c>
      <c r="D45" s="225" t="s">
        <v>1219</v>
      </c>
    </row>
    <row r="46" spans="1:4" ht="131.25" customHeight="1">
      <c r="A46" s="135">
        <f t="shared" si="0"/>
        <v>38</v>
      </c>
      <c r="B46" s="136" t="s">
        <v>517</v>
      </c>
      <c r="C46" s="135" t="s">
        <v>176</v>
      </c>
      <c r="D46" s="225" t="s">
        <v>1220</v>
      </c>
    </row>
    <row r="47" spans="1:4" ht="31.5">
      <c r="A47" s="135">
        <f t="shared" si="0"/>
        <v>39</v>
      </c>
      <c r="B47" s="136" t="s">
        <v>517</v>
      </c>
      <c r="C47" s="135" t="s">
        <v>165</v>
      </c>
      <c r="D47" s="140" t="s">
        <v>951</v>
      </c>
    </row>
    <row r="48" spans="1:4" s="68" customFormat="1" ht="35.25" customHeight="1">
      <c r="A48" s="135">
        <f t="shared" si="0"/>
        <v>40</v>
      </c>
      <c r="B48" s="136" t="s">
        <v>517</v>
      </c>
      <c r="C48" s="135" t="s">
        <v>166</v>
      </c>
      <c r="D48" s="140" t="s">
        <v>167</v>
      </c>
    </row>
    <row r="49" spans="1:4" s="68" customFormat="1" ht="34.5" customHeight="1">
      <c r="A49" s="135">
        <f t="shared" si="0"/>
        <v>41</v>
      </c>
      <c r="B49" s="136" t="s">
        <v>517</v>
      </c>
      <c r="C49" s="135" t="s">
        <v>168</v>
      </c>
      <c r="D49" s="140" t="s">
        <v>169</v>
      </c>
    </row>
    <row r="50" spans="1:4" s="142" customFormat="1" ht="51.75" customHeight="1">
      <c r="A50" s="135">
        <f t="shared" si="0"/>
        <v>42</v>
      </c>
      <c r="B50" s="136" t="s">
        <v>517</v>
      </c>
      <c r="C50" s="135" t="s">
        <v>952</v>
      </c>
      <c r="D50" s="140" t="s">
        <v>953</v>
      </c>
    </row>
    <row r="51" spans="1:4" s="68" customFormat="1" ht="84" customHeight="1">
      <c r="A51" s="135">
        <f t="shared" si="0"/>
        <v>43</v>
      </c>
      <c r="B51" s="136" t="s">
        <v>517</v>
      </c>
      <c r="C51" s="135" t="s">
        <v>170</v>
      </c>
      <c r="D51" s="140" t="s">
        <v>171</v>
      </c>
    </row>
    <row r="52" spans="1:4" ht="31.5">
      <c r="A52" s="135">
        <f t="shared" si="0"/>
        <v>44</v>
      </c>
      <c r="B52" s="136" t="s">
        <v>517</v>
      </c>
      <c r="C52" s="135" t="s">
        <v>749</v>
      </c>
      <c r="D52" s="143" t="s">
        <v>622</v>
      </c>
    </row>
    <row r="53" spans="1:4" ht="42.75" customHeight="1">
      <c r="A53" s="135">
        <f t="shared" si="0"/>
        <v>45</v>
      </c>
      <c r="B53" s="136" t="s">
        <v>517</v>
      </c>
      <c r="C53" s="135" t="s">
        <v>172</v>
      </c>
      <c r="D53" s="143" t="s">
        <v>173</v>
      </c>
    </row>
    <row r="54" spans="1:4" s="68" customFormat="1" ht="27" customHeight="1">
      <c r="A54" s="135">
        <f t="shared" si="0"/>
        <v>46</v>
      </c>
      <c r="B54" s="136" t="s">
        <v>517</v>
      </c>
      <c r="C54" s="135" t="s">
        <v>174</v>
      </c>
      <c r="D54" s="143" t="s">
        <v>175</v>
      </c>
    </row>
    <row r="55" spans="1:4" s="68" customFormat="1" ht="85.5" customHeight="1">
      <c r="A55" s="135">
        <f t="shared" si="0"/>
        <v>47</v>
      </c>
      <c r="B55" s="136" t="s">
        <v>517</v>
      </c>
      <c r="C55" s="135" t="s">
        <v>176</v>
      </c>
      <c r="D55" s="143" t="s">
        <v>177</v>
      </c>
    </row>
    <row r="56" spans="1:4" s="68" customFormat="1" ht="94.5" customHeight="1">
      <c r="A56" s="135">
        <f t="shared" si="0"/>
        <v>48</v>
      </c>
      <c r="B56" s="136" t="s">
        <v>517</v>
      </c>
      <c r="C56" s="135" t="s">
        <v>954</v>
      </c>
      <c r="D56" s="143" t="s">
        <v>955</v>
      </c>
    </row>
    <row r="57" spans="1:4" s="68" customFormat="1" ht="38.25" customHeight="1">
      <c r="A57" s="135">
        <f t="shared" si="0"/>
        <v>49</v>
      </c>
      <c r="B57" s="136" t="s">
        <v>517</v>
      </c>
      <c r="C57" s="135" t="s">
        <v>178</v>
      </c>
      <c r="D57" s="143" t="s">
        <v>179</v>
      </c>
    </row>
    <row r="58" spans="1:4" ht="63.75" customHeight="1">
      <c r="A58" s="135">
        <f t="shared" si="0"/>
        <v>50</v>
      </c>
      <c r="B58" s="136" t="s">
        <v>517</v>
      </c>
      <c r="C58" s="135" t="s">
        <v>956</v>
      </c>
      <c r="D58" s="143" t="s">
        <v>957</v>
      </c>
    </row>
    <row r="59" spans="1:4" s="68" customFormat="1" ht="64.5" customHeight="1">
      <c r="A59" s="135">
        <f t="shared" si="0"/>
        <v>51</v>
      </c>
      <c r="B59" s="136" t="s">
        <v>517</v>
      </c>
      <c r="C59" s="135" t="s">
        <v>180</v>
      </c>
      <c r="D59" s="143" t="s">
        <v>181</v>
      </c>
    </row>
    <row r="60" spans="1:4" s="68" customFormat="1" ht="39.75" customHeight="1">
      <c r="A60" s="135">
        <f t="shared" si="0"/>
        <v>52</v>
      </c>
      <c r="B60" s="136" t="s">
        <v>517</v>
      </c>
      <c r="C60" s="135" t="s">
        <v>182</v>
      </c>
      <c r="D60" s="143" t="s">
        <v>183</v>
      </c>
    </row>
    <row r="61" spans="1:4" s="226" customFormat="1" ht="66.75" customHeight="1">
      <c r="A61" s="135">
        <f t="shared" si="0"/>
        <v>53</v>
      </c>
      <c r="B61" s="136" t="s">
        <v>517</v>
      </c>
      <c r="C61" s="135" t="s">
        <v>1221</v>
      </c>
      <c r="D61" s="148" t="s">
        <v>1222</v>
      </c>
    </row>
    <row r="62" spans="1:4" s="68" customFormat="1" ht="54" customHeight="1">
      <c r="A62" s="135">
        <f t="shared" si="0"/>
        <v>54</v>
      </c>
      <c r="B62" s="136" t="s">
        <v>517</v>
      </c>
      <c r="C62" s="135" t="s">
        <v>184</v>
      </c>
      <c r="D62" s="143" t="s">
        <v>185</v>
      </c>
    </row>
    <row r="63" spans="1:4" s="68" customFormat="1" ht="35.25" customHeight="1">
      <c r="A63" s="135">
        <f t="shared" si="0"/>
        <v>55</v>
      </c>
      <c r="B63" s="136" t="s">
        <v>517</v>
      </c>
      <c r="C63" s="135" t="s">
        <v>958</v>
      </c>
      <c r="D63" s="143" t="s">
        <v>625</v>
      </c>
    </row>
    <row r="64" spans="1:4" ht="72" customHeight="1">
      <c r="A64" s="135">
        <f t="shared" si="0"/>
        <v>56</v>
      </c>
      <c r="B64" s="136" t="s">
        <v>517</v>
      </c>
      <c r="C64" s="135" t="s">
        <v>750</v>
      </c>
      <c r="D64" s="140" t="s">
        <v>627</v>
      </c>
    </row>
    <row r="65" spans="1:4" ht="67.5" customHeight="1">
      <c r="A65" s="135">
        <f t="shared" si="0"/>
        <v>57</v>
      </c>
      <c r="B65" s="136" t="s">
        <v>517</v>
      </c>
      <c r="C65" s="135" t="s">
        <v>751</v>
      </c>
      <c r="D65" s="140" t="s">
        <v>752</v>
      </c>
    </row>
    <row r="66" spans="1:4" s="68" customFormat="1" ht="131.25" customHeight="1">
      <c r="A66" s="135">
        <f t="shared" si="0"/>
        <v>58</v>
      </c>
      <c r="B66" s="136" t="s">
        <v>517</v>
      </c>
      <c r="C66" s="135" t="s">
        <v>186</v>
      </c>
      <c r="D66" s="140" t="s">
        <v>881</v>
      </c>
    </row>
    <row r="67" spans="1:4" s="68" customFormat="1" ht="132.75" customHeight="1">
      <c r="A67" s="135">
        <f t="shared" si="0"/>
        <v>59</v>
      </c>
      <c r="B67" s="136" t="s">
        <v>517</v>
      </c>
      <c r="C67" s="135" t="s">
        <v>187</v>
      </c>
      <c r="D67" s="140" t="s">
        <v>882</v>
      </c>
    </row>
    <row r="68" spans="1:4" ht="36.75" customHeight="1">
      <c r="A68" s="135">
        <f t="shared" si="0"/>
        <v>60</v>
      </c>
      <c r="B68" s="136" t="s">
        <v>517</v>
      </c>
      <c r="C68" s="135" t="s">
        <v>753</v>
      </c>
      <c r="D68" s="140" t="s">
        <v>629</v>
      </c>
    </row>
    <row r="69" spans="1:4" ht="84" customHeight="1">
      <c r="A69" s="135">
        <f t="shared" si="0"/>
        <v>61</v>
      </c>
      <c r="B69" s="136" t="s">
        <v>517</v>
      </c>
      <c r="C69" s="135" t="s">
        <v>754</v>
      </c>
      <c r="D69" s="140" t="s">
        <v>755</v>
      </c>
    </row>
    <row r="70" spans="1:4" ht="31.5">
      <c r="A70" s="135">
        <f t="shared" si="0"/>
        <v>62</v>
      </c>
      <c r="B70" s="136" t="s">
        <v>517</v>
      </c>
      <c r="C70" s="135" t="s">
        <v>756</v>
      </c>
      <c r="D70" s="140" t="s">
        <v>757</v>
      </c>
    </row>
    <row r="71" spans="1:4" ht="37.5" customHeight="1">
      <c r="A71" s="135">
        <f t="shared" si="0"/>
        <v>63</v>
      </c>
      <c r="B71" s="136" t="s">
        <v>517</v>
      </c>
      <c r="C71" s="135" t="s">
        <v>758</v>
      </c>
      <c r="D71" s="140" t="s">
        <v>759</v>
      </c>
    </row>
    <row r="72" spans="1:4" ht="36" customHeight="1">
      <c r="A72" s="135">
        <f t="shared" si="0"/>
        <v>64</v>
      </c>
      <c r="B72" s="136" t="s">
        <v>517</v>
      </c>
      <c r="C72" s="135" t="s">
        <v>760</v>
      </c>
      <c r="D72" s="140" t="s">
        <v>761</v>
      </c>
    </row>
    <row r="73" spans="1:4" ht="37.5" customHeight="1">
      <c r="A73" s="135">
        <f t="shared" si="0"/>
        <v>65</v>
      </c>
      <c r="B73" s="136" t="s">
        <v>517</v>
      </c>
      <c r="C73" s="135" t="s">
        <v>762</v>
      </c>
      <c r="D73" s="144" t="s">
        <v>635</v>
      </c>
    </row>
    <row r="74" spans="1:4" ht="31.5">
      <c r="A74" s="135">
        <f t="shared" si="0"/>
        <v>66</v>
      </c>
      <c r="B74" s="136" t="s">
        <v>517</v>
      </c>
      <c r="C74" s="135" t="s">
        <v>763</v>
      </c>
      <c r="D74" s="144" t="s">
        <v>764</v>
      </c>
    </row>
    <row r="75" spans="1:4" ht="66" customHeight="1">
      <c r="A75" s="135">
        <f t="shared" ref="A75:A138" si="1">A74+1</f>
        <v>67</v>
      </c>
      <c r="B75" s="136" t="s">
        <v>517</v>
      </c>
      <c r="C75" s="135" t="s">
        <v>765</v>
      </c>
      <c r="D75" s="140" t="s">
        <v>766</v>
      </c>
    </row>
    <row r="76" spans="1:4" ht="113.25" customHeight="1">
      <c r="A76" s="135">
        <f t="shared" si="1"/>
        <v>68</v>
      </c>
      <c r="B76" s="136" t="s">
        <v>517</v>
      </c>
      <c r="C76" s="135" t="s">
        <v>767</v>
      </c>
      <c r="D76" s="144" t="s">
        <v>768</v>
      </c>
    </row>
    <row r="77" spans="1:4" ht="36" customHeight="1">
      <c r="A77" s="135">
        <f t="shared" si="1"/>
        <v>69</v>
      </c>
      <c r="B77" s="136" t="s">
        <v>517</v>
      </c>
      <c r="C77" s="135" t="s">
        <v>769</v>
      </c>
      <c r="D77" s="145" t="s">
        <v>640</v>
      </c>
    </row>
    <row r="78" spans="1:4" ht="31.5">
      <c r="A78" s="135">
        <f t="shared" si="1"/>
        <v>70</v>
      </c>
      <c r="B78" s="136" t="s">
        <v>517</v>
      </c>
      <c r="C78" s="135" t="s">
        <v>770</v>
      </c>
      <c r="D78" s="145" t="s">
        <v>642</v>
      </c>
    </row>
    <row r="79" spans="1:4" ht="101.25" customHeight="1">
      <c r="A79" s="135">
        <f t="shared" si="1"/>
        <v>71</v>
      </c>
      <c r="B79" s="136" t="s">
        <v>517</v>
      </c>
      <c r="C79" s="135" t="s">
        <v>771</v>
      </c>
      <c r="D79" s="140" t="s">
        <v>772</v>
      </c>
    </row>
    <row r="80" spans="1:4" ht="37.5" customHeight="1">
      <c r="A80" s="135">
        <f t="shared" si="1"/>
        <v>72</v>
      </c>
      <c r="B80" s="136" t="s">
        <v>517</v>
      </c>
      <c r="C80" s="135" t="s">
        <v>773</v>
      </c>
      <c r="D80" s="146" t="s">
        <v>645</v>
      </c>
    </row>
    <row r="81" spans="1:4" ht="36.75" customHeight="1">
      <c r="A81" s="135">
        <f t="shared" si="1"/>
        <v>73</v>
      </c>
      <c r="B81" s="136" t="s">
        <v>517</v>
      </c>
      <c r="C81" s="135" t="s">
        <v>774</v>
      </c>
      <c r="D81" s="146" t="s">
        <v>775</v>
      </c>
    </row>
    <row r="82" spans="1:4" s="68" customFormat="1" ht="33.75" customHeight="1">
      <c r="A82" s="135">
        <f t="shared" si="1"/>
        <v>74</v>
      </c>
      <c r="B82" s="136" t="s">
        <v>517</v>
      </c>
      <c r="C82" s="135" t="s">
        <v>188</v>
      </c>
      <c r="D82" s="146" t="s">
        <v>897</v>
      </c>
    </row>
    <row r="83" spans="1:4" ht="52.5" customHeight="1">
      <c r="A83" s="135">
        <f t="shared" si="1"/>
        <v>75</v>
      </c>
      <c r="B83" s="136" t="s">
        <v>517</v>
      </c>
      <c r="C83" s="135" t="s">
        <v>776</v>
      </c>
      <c r="D83" s="146" t="s">
        <v>777</v>
      </c>
    </row>
    <row r="84" spans="1:4" ht="31.5">
      <c r="A84" s="135">
        <f t="shared" si="1"/>
        <v>76</v>
      </c>
      <c r="B84" s="136" t="s">
        <v>517</v>
      </c>
      <c r="C84" s="135" t="s">
        <v>778</v>
      </c>
      <c r="D84" s="147" t="s">
        <v>779</v>
      </c>
    </row>
    <row r="85" spans="1:4" s="68" customFormat="1" ht="82.5" customHeight="1">
      <c r="A85" s="135">
        <f t="shared" si="1"/>
        <v>77</v>
      </c>
      <c r="B85" s="136" t="s">
        <v>517</v>
      </c>
      <c r="C85" s="135" t="s">
        <v>189</v>
      </c>
      <c r="D85" s="147" t="s">
        <v>899</v>
      </c>
    </row>
    <row r="86" spans="1:4" s="68" customFormat="1" ht="36.75" customHeight="1">
      <c r="A86" s="135">
        <f t="shared" si="1"/>
        <v>78</v>
      </c>
      <c r="B86" s="136" t="s">
        <v>517</v>
      </c>
      <c r="C86" s="135" t="s">
        <v>780</v>
      </c>
      <c r="D86" s="147" t="s">
        <v>900</v>
      </c>
    </row>
    <row r="87" spans="1:4" s="68" customFormat="1" ht="50.25" customHeight="1">
      <c r="A87" s="135">
        <f t="shared" si="1"/>
        <v>79</v>
      </c>
      <c r="B87" s="136" t="s">
        <v>517</v>
      </c>
      <c r="C87" s="135" t="s">
        <v>190</v>
      </c>
      <c r="D87" s="147" t="s">
        <v>902</v>
      </c>
    </row>
    <row r="88" spans="1:4" s="68" customFormat="1" ht="36.75" customHeight="1">
      <c r="A88" s="135">
        <f t="shared" si="1"/>
        <v>80</v>
      </c>
      <c r="B88" s="136" t="s">
        <v>517</v>
      </c>
      <c r="C88" s="135" t="s">
        <v>191</v>
      </c>
      <c r="D88" s="147" t="s">
        <v>905</v>
      </c>
    </row>
    <row r="89" spans="1:4" ht="100.5" customHeight="1">
      <c r="A89" s="135">
        <f t="shared" si="1"/>
        <v>81</v>
      </c>
      <c r="B89" s="136" t="s">
        <v>517</v>
      </c>
      <c r="C89" s="135" t="s">
        <v>781</v>
      </c>
      <c r="D89" s="147" t="s">
        <v>782</v>
      </c>
    </row>
    <row r="90" spans="1:4" ht="115.5" customHeight="1">
      <c r="A90" s="135">
        <f t="shared" si="1"/>
        <v>82</v>
      </c>
      <c r="B90" s="136" t="s">
        <v>517</v>
      </c>
      <c r="C90" s="135" t="s">
        <v>783</v>
      </c>
      <c r="D90" s="147" t="s">
        <v>784</v>
      </c>
    </row>
    <row r="91" spans="1:4" ht="47.25">
      <c r="A91" s="135">
        <f t="shared" si="1"/>
        <v>83</v>
      </c>
      <c r="B91" s="136" t="s">
        <v>517</v>
      </c>
      <c r="C91" s="139" t="s">
        <v>785</v>
      </c>
      <c r="D91" s="146" t="s">
        <v>786</v>
      </c>
    </row>
    <row r="92" spans="1:4" ht="31.5">
      <c r="A92" s="135">
        <f t="shared" si="1"/>
        <v>84</v>
      </c>
      <c r="B92" s="136" t="s">
        <v>662</v>
      </c>
      <c r="C92" s="139" t="s">
        <v>787</v>
      </c>
      <c r="D92" s="146" t="s">
        <v>702</v>
      </c>
    </row>
    <row r="93" spans="1:4" ht="31.5">
      <c r="A93" s="135">
        <f t="shared" si="1"/>
        <v>85</v>
      </c>
      <c r="B93" s="136" t="s">
        <v>517</v>
      </c>
      <c r="C93" s="139" t="s">
        <v>959</v>
      </c>
      <c r="D93" s="148" t="s">
        <v>960</v>
      </c>
    </row>
    <row r="94" spans="1:4" s="68" customFormat="1" ht="24.75" customHeight="1">
      <c r="A94" s="135">
        <f t="shared" si="1"/>
        <v>86</v>
      </c>
      <c r="B94" s="136" t="s">
        <v>517</v>
      </c>
      <c r="C94" s="139" t="s">
        <v>192</v>
      </c>
      <c r="D94" s="146" t="s">
        <v>193</v>
      </c>
    </row>
    <row r="95" spans="1:4" s="68" customFormat="1" ht="69.75" customHeight="1">
      <c r="A95" s="135">
        <f t="shared" si="1"/>
        <v>87</v>
      </c>
      <c r="B95" s="136" t="s">
        <v>517</v>
      </c>
      <c r="C95" s="139" t="s">
        <v>194</v>
      </c>
      <c r="D95" s="146" t="s">
        <v>195</v>
      </c>
    </row>
    <row r="96" spans="1:4" s="142" customFormat="1" ht="51.75" customHeight="1">
      <c r="A96" s="135">
        <f t="shared" si="1"/>
        <v>88</v>
      </c>
      <c r="B96" s="136" t="s">
        <v>517</v>
      </c>
      <c r="C96" s="139" t="s">
        <v>961</v>
      </c>
      <c r="D96" s="146" t="s">
        <v>962</v>
      </c>
    </row>
    <row r="97" spans="1:4" ht="66.75" customHeight="1">
      <c r="A97" s="135">
        <f t="shared" si="1"/>
        <v>89</v>
      </c>
      <c r="B97" s="136" t="s">
        <v>517</v>
      </c>
      <c r="C97" s="135" t="s">
        <v>663</v>
      </c>
      <c r="D97" s="140" t="s">
        <v>664</v>
      </c>
    </row>
    <row r="98" spans="1:4" ht="36.75" customHeight="1">
      <c r="A98" s="135">
        <f t="shared" si="1"/>
        <v>90</v>
      </c>
      <c r="B98" s="136" t="s">
        <v>517</v>
      </c>
      <c r="C98" s="135" t="s">
        <v>788</v>
      </c>
      <c r="D98" s="140" t="s">
        <v>789</v>
      </c>
    </row>
    <row r="99" spans="1:4" ht="22.5" customHeight="1">
      <c r="A99" s="135">
        <f t="shared" si="1"/>
        <v>91</v>
      </c>
      <c r="B99" s="136" t="s">
        <v>517</v>
      </c>
      <c r="C99" s="135" t="s">
        <v>665</v>
      </c>
      <c r="D99" s="140" t="s">
        <v>666</v>
      </c>
    </row>
    <row r="100" spans="1:4" ht="31.5">
      <c r="A100" s="135">
        <f t="shared" si="1"/>
        <v>92</v>
      </c>
      <c r="B100" s="136" t="s">
        <v>517</v>
      </c>
      <c r="C100" s="135" t="s">
        <v>791</v>
      </c>
      <c r="D100" s="140" t="s">
        <v>792</v>
      </c>
    </row>
    <row r="101" spans="1:4" ht="15.75" customHeight="1">
      <c r="A101" s="135">
        <f t="shared" si="1"/>
        <v>93</v>
      </c>
      <c r="B101" s="139" t="s">
        <v>248</v>
      </c>
      <c r="C101" s="265" t="s">
        <v>667</v>
      </c>
      <c r="D101" s="265"/>
    </row>
    <row r="102" spans="1:4" ht="53.25" customHeight="1">
      <c r="A102" s="135">
        <f t="shared" si="1"/>
        <v>94</v>
      </c>
      <c r="B102" s="139" t="s">
        <v>248</v>
      </c>
      <c r="C102" s="139" t="s">
        <v>196</v>
      </c>
      <c r="D102" s="140" t="s">
        <v>963</v>
      </c>
    </row>
    <row r="103" spans="1:4" ht="48.75" customHeight="1">
      <c r="A103" s="135">
        <f t="shared" si="1"/>
        <v>95</v>
      </c>
      <c r="B103" s="139" t="s">
        <v>248</v>
      </c>
      <c r="C103" s="139" t="s">
        <v>668</v>
      </c>
      <c r="D103" s="140" t="s">
        <v>669</v>
      </c>
    </row>
    <row r="104" spans="1:4" ht="37.5" customHeight="1">
      <c r="A104" s="135">
        <f t="shared" si="1"/>
        <v>96</v>
      </c>
      <c r="B104" s="139" t="s">
        <v>248</v>
      </c>
      <c r="C104" s="139" t="s">
        <v>670</v>
      </c>
      <c r="D104" s="140" t="s">
        <v>592</v>
      </c>
    </row>
    <row r="105" spans="1:4" ht="51" customHeight="1">
      <c r="A105" s="135">
        <f t="shared" si="1"/>
        <v>97</v>
      </c>
      <c r="B105" s="139" t="s">
        <v>248</v>
      </c>
      <c r="C105" s="139" t="s">
        <v>671</v>
      </c>
      <c r="D105" s="140" t="s">
        <v>796</v>
      </c>
    </row>
    <row r="106" spans="1:4" ht="51.75" customHeight="1">
      <c r="A106" s="135">
        <f t="shared" si="1"/>
        <v>98</v>
      </c>
      <c r="B106" s="139" t="s">
        <v>248</v>
      </c>
      <c r="C106" s="139" t="s">
        <v>672</v>
      </c>
      <c r="D106" s="140" t="s">
        <v>673</v>
      </c>
    </row>
    <row r="107" spans="1:4" ht="37.5" customHeight="1">
      <c r="A107" s="135">
        <f t="shared" si="1"/>
        <v>99</v>
      </c>
      <c r="B107" s="139" t="s">
        <v>248</v>
      </c>
      <c r="C107" s="139" t="s">
        <v>964</v>
      </c>
      <c r="D107" s="140" t="s">
        <v>870</v>
      </c>
    </row>
    <row r="108" spans="1:4" ht="35.25" customHeight="1">
      <c r="A108" s="135">
        <f t="shared" si="1"/>
        <v>100</v>
      </c>
      <c r="B108" s="139" t="s">
        <v>248</v>
      </c>
      <c r="C108" s="139" t="s">
        <v>674</v>
      </c>
      <c r="D108" s="140" t="s">
        <v>675</v>
      </c>
    </row>
    <row r="109" spans="1:4" s="149" customFormat="1" ht="53.25" customHeight="1">
      <c r="A109" s="135">
        <f t="shared" si="1"/>
        <v>101</v>
      </c>
      <c r="B109" s="139" t="s">
        <v>248</v>
      </c>
      <c r="C109" s="139" t="s">
        <v>1223</v>
      </c>
      <c r="D109" s="140" t="s">
        <v>1224</v>
      </c>
    </row>
    <row r="110" spans="1:4" ht="31.5">
      <c r="A110" s="135">
        <f t="shared" si="1"/>
        <v>102</v>
      </c>
      <c r="B110" s="139" t="s">
        <v>248</v>
      </c>
      <c r="C110" s="139" t="s">
        <v>965</v>
      </c>
      <c r="D110" s="140" t="s">
        <v>609</v>
      </c>
    </row>
    <row r="111" spans="1:4" ht="15.75">
      <c r="A111" s="135">
        <f t="shared" si="1"/>
        <v>103</v>
      </c>
      <c r="B111" s="139" t="s">
        <v>248</v>
      </c>
      <c r="C111" s="139" t="s">
        <v>659</v>
      </c>
      <c r="D111" s="140" t="s">
        <v>676</v>
      </c>
    </row>
    <row r="112" spans="1:4" ht="15.75">
      <c r="A112" s="135">
        <f t="shared" si="1"/>
        <v>104</v>
      </c>
      <c r="B112" s="139" t="s">
        <v>248</v>
      </c>
      <c r="C112" s="139" t="s">
        <v>661</v>
      </c>
      <c r="D112" s="140" t="s">
        <v>610</v>
      </c>
    </row>
    <row r="113" spans="1:4" ht="15.75" customHeight="1">
      <c r="A113" s="135">
        <f t="shared" si="1"/>
        <v>105</v>
      </c>
      <c r="B113" s="139" t="s">
        <v>420</v>
      </c>
      <c r="C113" s="265" t="s">
        <v>677</v>
      </c>
      <c r="D113" s="265"/>
    </row>
    <row r="114" spans="1:4" ht="15.75">
      <c r="A114" s="135">
        <f t="shared" si="1"/>
        <v>106</v>
      </c>
      <c r="B114" s="139" t="s">
        <v>420</v>
      </c>
      <c r="C114" s="139" t="s">
        <v>659</v>
      </c>
      <c r="D114" s="179" t="s">
        <v>676</v>
      </c>
    </row>
    <row r="115" spans="1:4" ht="21" customHeight="1">
      <c r="A115" s="135">
        <f t="shared" si="1"/>
        <v>107</v>
      </c>
      <c r="B115" s="139" t="s">
        <v>420</v>
      </c>
      <c r="C115" s="139" t="s">
        <v>661</v>
      </c>
      <c r="D115" s="179" t="s">
        <v>678</v>
      </c>
    </row>
    <row r="116" spans="1:4" ht="15.75" customHeight="1">
      <c r="A116" s="135">
        <f t="shared" si="1"/>
        <v>108</v>
      </c>
      <c r="B116" s="139" t="s">
        <v>539</v>
      </c>
      <c r="C116" s="265" t="s">
        <v>679</v>
      </c>
      <c r="D116" s="265"/>
    </row>
    <row r="117" spans="1:4" ht="15.75">
      <c r="A117" s="135">
        <f t="shared" si="1"/>
        <v>109</v>
      </c>
      <c r="B117" s="139" t="s">
        <v>539</v>
      </c>
      <c r="C117" s="139" t="s">
        <v>680</v>
      </c>
      <c r="D117" s="179" t="s">
        <v>681</v>
      </c>
    </row>
    <row r="118" spans="1:4" ht="15.75">
      <c r="A118" s="135">
        <f t="shared" si="1"/>
        <v>110</v>
      </c>
      <c r="B118" s="139" t="s">
        <v>539</v>
      </c>
      <c r="C118" s="139" t="s">
        <v>659</v>
      </c>
      <c r="D118" s="179" t="s">
        <v>676</v>
      </c>
    </row>
    <row r="119" spans="1:4" ht="21.75" customHeight="1">
      <c r="A119" s="135">
        <f t="shared" si="1"/>
        <v>111</v>
      </c>
      <c r="B119" s="139" t="s">
        <v>539</v>
      </c>
      <c r="C119" s="139" t="s">
        <v>661</v>
      </c>
      <c r="D119" s="179" t="s">
        <v>678</v>
      </c>
    </row>
    <row r="120" spans="1:4" ht="22.5" customHeight="1">
      <c r="A120" s="135">
        <f t="shared" si="1"/>
        <v>112</v>
      </c>
      <c r="B120" s="139" t="s">
        <v>539</v>
      </c>
      <c r="C120" s="139" t="s">
        <v>665</v>
      </c>
      <c r="D120" s="179" t="s">
        <v>666</v>
      </c>
    </row>
    <row r="121" spans="1:4" ht="15.75" customHeight="1">
      <c r="A121" s="135">
        <f t="shared" si="1"/>
        <v>113</v>
      </c>
      <c r="B121" s="139" t="s">
        <v>530</v>
      </c>
      <c r="C121" s="265" t="s">
        <v>682</v>
      </c>
      <c r="D121" s="265"/>
    </row>
    <row r="122" spans="1:4" ht="21.75" customHeight="1">
      <c r="A122" s="135">
        <f t="shared" si="1"/>
        <v>114</v>
      </c>
      <c r="B122" s="139" t="s">
        <v>530</v>
      </c>
      <c r="C122" s="150" t="s">
        <v>697</v>
      </c>
      <c r="D122" s="179" t="s">
        <v>698</v>
      </c>
    </row>
    <row r="123" spans="1:4" ht="49.5" customHeight="1">
      <c r="A123" s="135">
        <f t="shared" si="1"/>
        <v>115</v>
      </c>
      <c r="B123" s="139" t="s">
        <v>530</v>
      </c>
      <c r="C123" s="150" t="s">
        <v>966</v>
      </c>
      <c r="D123" s="179" t="s">
        <v>211</v>
      </c>
    </row>
    <row r="124" spans="1:4" ht="36.75" customHeight="1">
      <c r="A124" s="135">
        <f t="shared" si="1"/>
        <v>116</v>
      </c>
      <c r="B124" s="139" t="s">
        <v>530</v>
      </c>
      <c r="C124" s="139" t="s">
        <v>657</v>
      </c>
      <c r="D124" s="179" t="s">
        <v>658</v>
      </c>
    </row>
    <row r="125" spans="1:4" ht="31.5">
      <c r="A125" s="135">
        <f t="shared" si="1"/>
        <v>117</v>
      </c>
      <c r="B125" s="139" t="s">
        <v>530</v>
      </c>
      <c r="C125" s="139" t="s">
        <v>683</v>
      </c>
      <c r="D125" s="140" t="s">
        <v>609</v>
      </c>
    </row>
    <row r="126" spans="1:4" ht="15.75">
      <c r="A126" s="135">
        <f t="shared" si="1"/>
        <v>118</v>
      </c>
      <c r="B126" s="139" t="s">
        <v>530</v>
      </c>
      <c r="C126" s="139" t="s">
        <v>659</v>
      </c>
      <c r="D126" s="140" t="s">
        <v>676</v>
      </c>
    </row>
    <row r="127" spans="1:4" ht="15.75">
      <c r="A127" s="135">
        <f t="shared" si="1"/>
        <v>119</v>
      </c>
      <c r="B127" s="139" t="s">
        <v>530</v>
      </c>
      <c r="C127" s="139" t="s">
        <v>661</v>
      </c>
      <c r="D127" s="140" t="s">
        <v>610</v>
      </c>
    </row>
    <row r="128" spans="1:4" s="151" customFormat="1" ht="20.25" customHeight="1">
      <c r="A128" s="135">
        <f t="shared" si="1"/>
        <v>120</v>
      </c>
      <c r="B128" s="139" t="s">
        <v>530</v>
      </c>
      <c r="C128" s="139" t="s">
        <v>967</v>
      </c>
      <c r="D128" s="140" t="s">
        <v>968</v>
      </c>
    </row>
    <row r="129" spans="1:4" ht="15.75" customHeight="1">
      <c r="A129" s="135">
        <f t="shared" si="1"/>
        <v>121</v>
      </c>
      <c r="B129" s="139" t="s">
        <v>353</v>
      </c>
      <c r="C129" s="265" t="s">
        <v>684</v>
      </c>
      <c r="D129" s="265"/>
    </row>
    <row r="130" spans="1:4" ht="35.25" customHeight="1">
      <c r="A130" s="135">
        <f t="shared" si="1"/>
        <v>122</v>
      </c>
      <c r="B130" s="139" t="s">
        <v>353</v>
      </c>
      <c r="C130" s="139" t="s">
        <v>657</v>
      </c>
      <c r="D130" s="179" t="s">
        <v>658</v>
      </c>
    </row>
    <row r="131" spans="1:4" ht="15.75">
      <c r="A131" s="135">
        <f t="shared" si="1"/>
        <v>123</v>
      </c>
      <c r="B131" s="139" t="s">
        <v>353</v>
      </c>
      <c r="C131" s="139" t="s">
        <v>659</v>
      </c>
      <c r="D131" s="179" t="s">
        <v>676</v>
      </c>
    </row>
    <row r="132" spans="1:4" ht="15.75">
      <c r="A132" s="135">
        <f t="shared" si="1"/>
        <v>124</v>
      </c>
      <c r="B132" s="139" t="s">
        <v>353</v>
      </c>
      <c r="C132" s="139" t="s">
        <v>661</v>
      </c>
      <c r="D132" s="179" t="s">
        <v>610</v>
      </c>
    </row>
    <row r="133" spans="1:4" ht="20.25" customHeight="1">
      <c r="A133" s="135">
        <f t="shared" si="1"/>
        <v>125</v>
      </c>
      <c r="B133" s="139" t="s">
        <v>353</v>
      </c>
      <c r="C133" s="139" t="s">
        <v>665</v>
      </c>
      <c r="D133" s="179" t="s">
        <v>666</v>
      </c>
    </row>
    <row r="134" spans="1:4" ht="15.75" customHeight="1">
      <c r="A134" s="135">
        <f t="shared" si="1"/>
        <v>126</v>
      </c>
      <c r="B134" s="139" t="s">
        <v>537</v>
      </c>
      <c r="C134" s="265" t="s">
        <v>685</v>
      </c>
      <c r="D134" s="265"/>
    </row>
    <row r="135" spans="1:4" ht="31.5" customHeight="1">
      <c r="A135" s="135">
        <f t="shared" si="1"/>
        <v>127</v>
      </c>
      <c r="B135" s="139" t="s">
        <v>537</v>
      </c>
      <c r="C135" s="139" t="s">
        <v>686</v>
      </c>
      <c r="D135" s="179" t="s">
        <v>793</v>
      </c>
    </row>
    <row r="136" spans="1:4" ht="21.75" customHeight="1">
      <c r="A136" s="135">
        <f t="shared" si="1"/>
        <v>128</v>
      </c>
      <c r="B136" s="139" t="s">
        <v>537</v>
      </c>
      <c r="C136" s="139" t="s">
        <v>699</v>
      </c>
      <c r="D136" s="179" t="s">
        <v>700</v>
      </c>
    </row>
    <row r="137" spans="1:4" ht="31.5">
      <c r="A137" s="135">
        <f t="shared" si="1"/>
        <v>129</v>
      </c>
      <c r="B137" s="139" t="s">
        <v>537</v>
      </c>
      <c r="C137" s="139" t="s">
        <v>687</v>
      </c>
      <c r="D137" s="152" t="s">
        <v>701</v>
      </c>
    </row>
    <row r="138" spans="1:4" ht="15.75">
      <c r="A138" s="135">
        <f t="shared" si="1"/>
        <v>130</v>
      </c>
      <c r="B138" s="136" t="s">
        <v>537</v>
      </c>
      <c r="C138" s="136" t="s">
        <v>680</v>
      </c>
      <c r="D138" s="140" t="s">
        <v>681</v>
      </c>
    </row>
    <row r="139" spans="1:4" ht="36" customHeight="1">
      <c r="A139" s="135">
        <f t="shared" ref="A139:A149" si="2">A138+1</f>
        <v>131</v>
      </c>
      <c r="B139" s="139" t="s">
        <v>537</v>
      </c>
      <c r="C139" s="139" t="s">
        <v>657</v>
      </c>
      <c r="D139" s="152" t="s">
        <v>658</v>
      </c>
    </row>
    <row r="140" spans="1:4" ht="31.5">
      <c r="A140" s="135">
        <f t="shared" si="2"/>
        <v>132</v>
      </c>
      <c r="B140" s="139" t="s">
        <v>537</v>
      </c>
      <c r="C140" s="139" t="s">
        <v>683</v>
      </c>
      <c r="D140" s="140" t="s">
        <v>609</v>
      </c>
    </row>
    <row r="141" spans="1:4" ht="15.75">
      <c r="A141" s="135">
        <f t="shared" si="2"/>
        <v>133</v>
      </c>
      <c r="B141" s="139" t="s">
        <v>537</v>
      </c>
      <c r="C141" s="139" t="s">
        <v>659</v>
      </c>
      <c r="D141" s="140" t="s">
        <v>676</v>
      </c>
    </row>
    <row r="142" spans="1:4" ht="15.75">
      <c r="A142" s="135">
        <f t="shared" si="2"/>
        <v>134</v>
      </c>
      <c r="B142" s="139" t="s">
        <v>537</v>
      </c>
      <c r="C142" s="139" t="s">
        <v>661</v>
      </c>
      <c r="D142" s="140" t="s">
        <v>610</v>
      </c>
    </row>
    <row r="143" spans="1:4" ht="31.5">
      <c r="A143" s="135">
        <f t="shared" si="2"/>
        <v>135</v>
      </c>
      <c r="B143" s="139" t="s">
        <v>537</v>
      </c>
      <c r="C143" s="139" t="s">
        <v>794</v>
      </c>
      <c r="D143" s="140" t="s">
        <v>795</v>
      </c>
    </row>
    <row r="144" spans="1:4" ht="15.75">
      <c r="A144" s="135">
        <f t="shared" si="2"/>
        <v>136</v>
      </c>
      <c r="B144" s="139" t="s">
        <v>537</v>
      </c>
      <c r="C144" s="153" t="s">
        <v>688</v>
      </c>
      <c r="D144" s="154" t="s">
        <v>689</v>
      </c>
    </row>
    <row r="145" spans="1:4" ht="15.75">
      <c r="A145" s="135">
        <f t="shared" si="2"/>
        <v>137</v>
      </c>
      <c r="B145" s="139" t="s">
        <v>537</v>
      </c>
      <c r="C145" s="153" t="s">
        <v>690</v>
      </c>
      <c r="D145" s="155" t="s">
        <v>691</v>
      </c>
    </row>
    <row r="146" spans="1:4" ht="18.75" customHeight="1">
      <c r="A146" s="135">
        <f t="shared" si="2"/>
        <v>138</v>
      </c>
      <c r="B146" s="136" t="s">
        <v>537</v>
      </c>
      <c r="C146" s="136" t="s">
        <v>665</v>
      </c>
      <c r="D146" s="140" t="s">
        <v>666</v>
      </c>
    </row>
    <row r="147" spans="1:4" s="151" customFormat="1" ht="23.25" customHeight="1">
      <c r="A147" s="135">
        <f t="shared" si="2"/>
        <v>139</v>
      </c>
      <c r="B147" s="136" t="s">
        <v>537</v>
      </c>
      <c r="C147" s="136" t="s">
        <v>967</v>
      </c>
      <c r="D147" s="156" t="s">
        <v>968</v>
      </c>
    </row>
    <row r="148" spans="1:4" s="151" customFormat="1" ht="19.5" customHeight="1">
      <c r="A148" s="135">
        <f t="shared" si="2"/>
        <v>140</v>
      </c>
      <c r="B148" s="136" t="s">
        <v>537</v>
      </c>
      <c r="C148" s="266" t="s">
        <v>969</v>
      </c>
      <c r="D148" s="267"/>
    </row>
    <row r="149" spans="1:4" s="151" customFormat="1" ht="31.5">
      <c r="A149" s="135">
        <f t="shared" si="2"/>
        <v>141</v>
      </c>
      <c r="B149" s="136" t="s">
        <v>537</v>
      </c>
      <c r="C149" s="136" t="s">
        <v>970</v>
      </c>
      <c r="D149" s="140" t="s">
        <v>609</v>
      </c>
    </row>
  </sheetData>
  <autoFilter ref="A7:D149"/>
  <mergeCells count="10">
    <mergeCell ref="C116:D116"/>
    <mergeCell ref="C121:D121"/>
    <mergeCell ref="C129:D129"/>
    <mergeCell ref="C134:D134"/>
    <mergeCell ref="C148:D148"/>
    <mergeCell ref="A2:B2"/>
    <mergeCell ref="A5:D5"/>
    <mergeCell ref="C9:D9"/>
    <mergeCell ref="C101:D101"/>
    <mergeCell ref="C113:D11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3" fitToHeight="0" orientation="landscape" r:id="rId1"/>
  <rowBreaks count="11" manualBreakCount="11">
    <brk id="19" max="3" man="1"/>
    <brk id="29" max="3" man="1"/>
    <brk id="40" max="3" man="1"/>
    <brk id="50" max="3" man="1"/>
    <brk id="59" max="3" man="1"/>
    <brk id="66" max="3" man="1"/>
    <brk id="75" max="3" man="1"/>
    <brk id="84" max="3" man="1"/>
    <brk id="92" max="3" man="1"/>
    <brk id="104" max="3" man="1"/>
    <brk id="12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8"/>
  <sheetViews>
    <sheetView view="pageBreakPreview" zoomScaleNormal="100" zoomScaleSheetLayoutView="100" workbookViewId="0">
      <selection activeCell="J7" sqref="J7:J9"/>
    </sheetView>
  </sheetViews>
  <sheetFormatPr defaultRowHeight="15.75" outlineLevelRow="3"/>
  <cols>
    <col min="1" max="1" width="4.42578125" style="247" customWidth="1"/>
    <col min="2" max="2" width="4.5703125" style="79" customWidth="1"/>
    <col min="3" max="3" width="3.140625" style="79" customWidth="1"/>
    <col min="4" max="4" width="3.42578125" style="79" customWidth="1"/>
    <col min="5" max="5" width="3.28515625" style="79" customWidth="1"/>
    <col min="6" max="6" width="4.42578125" style="79" customWidth="1"/>
    <col min="7" max="7" width="3" style="79" customWidth="1"/>
    <col min="8" max="8" width="5" style="79" customWidth="1"/>
    <col min="9" max="9" width="6.7109375" style="79" customWidth="1"/>
    <col min="10" max="10" width="72.28515625" style="79" customWidth="1"/>
    <col min="11" max="11" width="14.28515625" style="78" hidden="1" customWidth="1"/>
    <col min="12" max="12" width="14.140625" style="80" hidden="1" customWidth="1"/>
    <col min="13" max="13" width="14.28515625" style="80" hidden="1" customWidth="1"/>
    <col min="14" max="14" width="14.140625" style="80" hidden="1" customWidth="1"/>
    <col min="15" max="15" width="19.7109375" style="80" customWidth="1"/>
    <col min="16" max="16" width="13.42578125" bestFit="1" customWidth="1"/>
    <col min="17" max="16384" width="9.140625" style="78"/>
  </cols>
  <sheetData>
    <row r="1" spans="1:15">
      <c r="J1" s="272" t="s">
        <v>842</v>
      </c>
      <c r="K1" s="272"/>
      <c r="L1" s="272"/>
      <c r="M1" s="272"/>
      <c r="N1" s="272"/>
      <c r="O1" s="272"/>
    </row>
    <row r="2" spans="1:15" ht="47.25" customHeight="1">
      <c r="J2" s="273" t="s">
        <v>932</v>
      </c>
      <c r="K2" s="273"/>
      <c r="L2" s="273"/>
      <c r="M2" s="273"/>
      <c r="N2" s="273"/>
      <c r="O2" s="273"/>
    </row>
    <row r="3" spans="1:15">
      <c r="J3" s="259" t="s">
        <v>1100</v>
      </c>
      <c r="K3" s="259"/>
      <c r="L3" s="259"/>
      <c r="M3" s="259"/>
      <c r="N3" s="259"/>
      <c r="O3" s="259"/>
    </row>
    <row r="4" spans="1:15" s="73" customFormat="1">
      <c r="A4" s="248"/>
      <c r="B4" s="93"/>
      <c r="C4" s="93"/>
      <c r="D4" s="93"/>
      <c r="E4" s="93"/>
      <c r="F4" s="93"/>
      <c r="G4" s="93"/>
      <c r="H4" s="93"/>
      <c r="I4" s="93"/>
      <c r="J4" s="277"/>
      <c r="K4" s="277"/>
      <c r="L4" s="162"/>
      <c r="M4" s="162"/>
      <c r="N4" s="232"/>
      <c r="O4" s="162"/>
    </row>
    <row r="5" spans="1:15" s="73" customFormat="1" ht="15.75" customHeight="1">
      <c r="A5" s="274" t="s">
        <v>867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s="73" customForma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162"/>
      <c r="M6" s="162"/>
      <c r="N6" s="162"/>
      <c r="O6" s="162"/>
    </row>
    <row r="7" spans="1:15" s="74" customFormat="1" ht="29.25" customHeight="1">
      <c r="A7" s="278" t="s">
        <v>401</v>
      </c>
      <c r="B7" s="281" t="s">
        <v>114</v>
      </c>
      <c r="C7" s="282"/>
      <c r="D7" s="282"/>
      <c r="E7" s="282"/>
      <c r="F7" s="282"/>
      <c r="G7" s="282"/>
      <c r="H7" s="282"/>
      <c r="I7" s="283"/>
      <c r="J7" s="284" t="s">
        <v>115</v>
      </c>
      <c r="K7" s="268" t="s">
        <v>868</v>
      </c>
      <c r="L7" s="268" t="s">
        <v>971</v>
      </c>
      <c r="M7" s="268" t="s">
        <v>1225</v>
      </c>
      <c r="N7" s="268" t="s">
        <v>971</v>
      </c>
      <c r="O7" s="268" t="s">
        <v>868</v>
      </c>
    </row>
    <row r="8" spans="1:15" s="74" customFormat="1" ht="42.75" customHeight="1">
      <c r="A8" s="279"/>
      <c r="B8" s="275" t="s">
        <v>116</v>
      </c>
      <c r="C8" s="276" t="s">
        <v>797</v>
      </c>
      <c r="D8" s="276"/>
      <c r="E8" s="276"/>
      <c r="F8" s="276"/>
      <c r="G8" s="276"/>
      <c r="H8" s="276" t="s">
        <v>798</v>
      </c>
      <c r="I8" s="276"/>
      <c r="J8" s="285"/>
      <c r="K8" s="269"/>
      <c r="L8" s="269"/>
      <c r="M8" s="269"/>
      <c r="N8" s="269"/>
      <c r="O8" s="269"/>
    </row>
    <row r="9" spans="1:15" s="74" customFormat="1" ht="81.75" customHeight="1">
      <c r="A9" s="280"/>
      <c r="B9" s="275"/>
      <c r="C9" s="163" t="s">
        <v>799</v>
      </c>
      <c r="D9" s="163" t="s">
        <v>800</v>
      </c>
      <c r="E9" s="163" t="s">
        <v>801</v>
      </c>
      <c r="F9" s="163" t="s">
        <v>802</v>
      </c>
      <c r="G9" s="181" t="s">
        <v>803</v>
      </c>
      <c r="H9" s="181" t="s">
        <v>117</v>
      </c>
      <c r="I9" s="181" t="s">
        <v>118</v>
      </c>
      <c r="J9" s="286"/>
      <c r="K9" s="270"/>
      <c r="L9" s="270"/>
      <c r="M9" s="270"/>
      <c r="N9" s="270"/>
      <c r="O9" s="270"/>
    </row>
    <row r="10" spans="1:15" s="75" customFormat="1" ht="12.75">
      <c r="A10" s="164">
        <v>1</v>
      </c>
      <c r="B10" s="182" t="s">
        <v>400</v>
      </c>
      <c r="C10" s="164">
        <v>3</v>
      </c>
      <c r="D10" s="164">
        <v>4</v>
      </c>
      <c r="E10" s="182" t="s">
        <v>408</v>
      </c>
      <c r="F10" s="164">
        <v>6</v>
      </c>
      <c r="G10" s="164">
        <v>7</v>
      </c>
      <c r="H10" s="182" t="s">
        <v>491</v>
      </c>
      <c r="I10" s="164">
        <v>9</v>
      </c>
      <c r="J10" s="164">
        <v>10</v>
      </c>
      <c r="K10" s="234">
        <v>10</v>
      </c>
      <c r="L10" s="233">
        <v>11</v>
      </c>
      <c r="M10" s="234">
        <v>10</v>
      </c>
      <c r="N10" s="233">
        <v>11</v>
      </c>
      <c r="O10" s="234">
        <v>11</v>
      </c>
    </row>
    <row r="11" spans="1:15" s="227" customFormat="1" ht="14.25" customHeight="1">
      <c r="A11" s="249">
        <v>1</v>
      </c>
      <c r="B11" s="235" t="s">
        <v>119</v>
      </c>
      <c r="C11" s="235" t="s">
        <v>406</v>
      </c>
      <c r="D11" s="235" t="s">
        <v>120</v>
      </c>
      <c r="E11" s="235" t="s">
        <v>120</v>
      </c>
      <c r="F11" s="235" t="s">
        <v>119</v>
      </c>
      <c r="G11" s="235" t="s">
        <v>120</v>
      </c>
      <c r="H11" s="235" t="s">
        <v>121</v>
      </c>
      <c r="I11" s="235" t="s">
        <v>119</v>
      </c>
      <c r="J11" s="236" t="s">
        <v>122</v>
      </c>
      <c r="K11" s="237">
        <f>K12+K21+K27+K34+K37+K48+K86+K53+K57+K67</f>
        <v>61622215.040000007</v>
      </c>
      <c r="L11" s="237">
        <f>L12+L21+L27+L37+L48+L53+L57+L67+L86</f>
        <v>124150.73</v>
      </c>
      <c r="M11" s="237">
        <f>K11+L11</f>
        <v>61746365.770000003</v>
      </c>
      <c r="N11" s="237">
        <f>N16+N21+N27+N34+N37+N48+N53+N57+N67+N86</f>
        <v>541.13999999999942</v>
      </c>
      <c r="O11" s="237">
        <f>M11+N11</f>
        <v>61746906.910000004</v>
      </c>
    </row>
    <row r="12" spans="1:15" s="228" customFormat="1" ht="14.25" customHeight="1">
      <c r="A12" s="249">
        <v>2</v>
      </c>
      <c r="B12" s="235" t="s">
        <v>119</v>
      </c>
      <c r="C12" s="235" t="s">
        <v>406</v>
      </c>
      <c r="D12" s="235" t="s">
        <v>123</v>
      </c>
      <c r="E12" s="235" t="s">
        <v>120</v>
      </c>
      <c r="F12" s="235" t="s">
        <v>119</v>
      </c>
      <c r="G12" s="235" t="s">
        <v>120</v>
      </c>
      <c r="H12" s="235" t="s">
        <v>121</v>
      </c>
      <c r="I12" s="235" t="s">
        <v>119</v>
      </c>
      <c r="J12" s="236" t="s">
        <v>124</v>
      </c>
      <c r="K12" s="237">
        <f>K13+K16</f>
        <v>34556472.170000002</v>
      </c>
      <c r="L12" s="237">
        <v>0</v>
      </c>
      <c r="M12" s="237">
        <f t="shared" ref="M12:O76" si="0">K12+L12</f>
        <v>34556472.170000002</v>
      </c>
      <c r="N12" s="237">
        <f>N13+N16</f>
        <v>0</v>
      </c>
      <c r="O12" s="237">
        <f t="shared" si="0"/>
        <v>34556472.170000002</v>
      </c>
    </row>
    <row r="13" spans="1:15" s="228" customFormat="1" ht="14.25" customHeight="1">
      <c r="A13" s="249">
        <v>3</v>
      </c>
      <c r="B13" s="235" t="s">
        <v>492</v>
      </c>
      <c r="C13" s="235" t="s">
        <v>406</v>
      </c>
      <c r="D13" s="235" t="s">
        <v>123</v>
      </c>
      <c r="E13" s="235" t="s">
        <v>123</v>
      </c>
      <c r="F13" s="235" t="s">
        <v>119</v>
      </c>
      <c r="G13" s="235" t="s">
        <v>120</v>
      </c>
      <c r="H13" s="235" t="s">
        <v>121</v>
      </c>
      <c r="I13" s="235" t="s">
        <v>493</v>
      </c>
      <c r="J13" s="236" t="s">
        <v>125</v>
      </c>
      <c r="K13" s="237">
        <f>K14</f>
        <v>129625</v>
      </c>
      <c r="L13" s="237">
        <v>0</v>
      </c>
      <c r="M13" s="237">
        <f t="shared" si="0"/>
        <v>129625</v>
      </c>
      <c r="N13" s="237">
        <f>N14</f>
        <v>0</v>
      </c>
      <c r="O13" s="237">
        <f t="shared" si="0"/>
        <v>129625</v>
      </c>
    </row>
    <row r="14" spans="1:15" s="77" customFormat="1" ht="27" customHeight="1">
      <c r="A14" s="249">
        <v>4</v>
      </c>
      <c r="B14" s="235" t="s">
        <v>492</v>
      </c>
      <c r="C14" s="235" t="s">
        <v>406</v>
      </c>
      <c r="D14" s="235" t="s">
        <v>123</v>
      </c>
      <c r="E14" s="235" t="s">
        <v>123</v>
      </c>
      <c r="F14" s="235" t="s">
        <v>126</v>
      </c>
      <c r="G14" s="235" t="s">
        <v>120</v>
      </c>
      <c r="H14" s="235" t="s">
        <v>121</v>
      </c>
      <c r="I14" s="235" t="s">
        <v>493</v>
      </c>
      <c r="J14" s="236" t="s">
        <v>804</v>
      </c>
      <c r="K14" s="237">
        <f>K15</f>
        <v>129625</v>
      </c>
      <c r="L14" s="237">
        <v>0</v>
      </c>
      <c r="M14" s="237">
        <f t="shared" si="0"/>
        <v>129625</v>
      </c>
      <c r="N14" s="237">
        <f>N15</f>
        <v>0</v>
      </c>
      <c r="O14" s="237">
        <f t="shared" si="0"/>
        <v>129625</v>
      </c>
    </row>
    <row r="15" spans="1:15" s="77" customFormat="1" ht="27" customHeight="1">
      <c r="A15" s="249">
        <v>5</v>
      </c>
      <c r="B15" s="235" t="s">
        <v>492</v>
      </c>
      <c r="C15" s="235" t="s">
        <v>406</v>
      </c>
      <c r="D15" s="235" t="s">
        <v>123</v>
      </c>
      <c r="E15" s="235" t="s">
        <v>123</v>
      </c>
      <c r="F15" s="235" t="s">
        <v>517</v>
      </c>
      <c r="G15" s="235" t="s">
        <v>127</v>
      </c>
      <c r="H15" s="235" t="s">
        <v>121</v>
      </c>
      <c r="I15" s="235" t="s">
        <v>493</v>
      </c>
      <c r="J15" s="236" t="s">
        <v>805</v>
      </c>
      <c r="K15" s="237">
        <v>129625</v>
      </c>
      <c r="L15" s="237">
        <v>0</v>
      </c>
      <c r="M15" s="237">
        <f t="shared" si="0"/>
        <v>129625</v>
      </c>
      <c r="N15" s="237">
        <v>0</v>
      </c>
      <c r="O15" s="237">
        <f t="shared" si="0"/>
        <v>129625</v>
      </c>
    </row>
    <row r="16" spans="1:15" s="228" customFormat="1" ht="15" customHeight="1">
      <c r="A16" s="249">
        <v>6</v>
      </c>
      <c r="B16" s="235" t="s">
        <v>492</v>
      </c>
      <c r="C16" s="235" t="s">
        <v>406</v>
      </c>
      <c r="D16" s="235" t="s">
        <v>123</v>
      </c>
      <c r="E16" s="235" t="s">
        <v>127</v>
      </c>
      <c r="F16" s="235" t="s">
        <v>119</v>
      </c>
      <c r="G16" s="235" t="s">
        <v>123</v>
      </c>
      <c r="H16" s="235" t="s">
        <v>121</v>
      </c>
      <c r="I16" s="235" t="s">
        <v>493</v>
      </c>
      <c r="J16" s="236" t="s">
        <v>128</v>
      </c>
      <c r="K16" s="237">
        <f>K17+K18+K19+K20</f>
        <v>34426847.170000002</v>
      </c>
      <c r="L16" s="237">
        <v>0</v>
      </c>
      <c r="M16" s="237">
        <f t="shared" si="0"/>
        <v>34426847.170000002</v>
      </c>
      <c r="N16" s="237">
        <f>N17+N18+N19+N20</f>
        <v>0</v>
      </c>
      <c r="O16" s="237">
        <f t="shared" si="0"/>
        <v>34426847.170000002</v>
      </c>
    </row>
    <row r="17" spans="1:15" s="77" customFormat="1" ht="53.25" customHeight="1">
      <c r="A17" s="249">
        <v>7</v>
      </c>
      <c r="B17" s="235" t="s">
        <v>492</v>
      </c>
      <c r="C17" s="235" t="s">
        <v>406</v>
      </c>
      <c r="D17" s="235" t="s">
        <v>123</v>
      </c>
      <c r="E17" s="235" t="s">
        <v>127</v>
      </c>
      <c r="F17" s="235" t="s">
        <v>126</v>
      </c>
      <c r="G17" s="235" t="s">
        <v>123</v>
      </c>
      <c r="H17" s="235" t="s">
        <v>121</v>
      </c>
      <c r="I17" s="235" t="s">
        <v>493</v>
      </c>
      <c r="J17" s="236" t="s">
        <v>806</v>
      </c>
      <c r="K17" s="237">
        <v>33885247.170000002</v>
      </c>
      <c r="L17" s="237">
        <v>0</v>
      </c>
      <c r="M17" s="237">
        <f t="shared" si="0"/>
        <v>33885247.170000002</v>
      </c>
      <c r="N17" s="237">
        <v>0</v>
      </c>
      <c r="O17" s="237">
        <f t="shared" si="0"/>
        <v>33885247.170000002</v>
      </c>
    </row>
    <row r="18" spans="1:15" s="77" customFormat="1" ht="67.5" customHeight="1">
      <c r="A18" s="249">
        <v>8</v>
      </c>
      <c r="B18" s="235" t="s">
        <v>492</v>
      </c>
      <c r="C18" s="235" t="s">
        <v>406</v>
      </c>
      <c r="D18" s="235" t="s">
        <v>123</v>
      </c>
      <c r="E18" s="235" t="s">
        <v>127</v>
      </c>
      <c r="F18" s="235" t="s">
        <v>129</v>
      </c>
      <c r="G18" s="235" t="s">
        <v>123</v>
      </c>
      <c r="H18" s="235" t="s">
        <v>121</v>
      </c>
      <c r="I18" s="235" t="s">
        <v>493</v>
      </c>
      <c r="J18" s="236" t="s">
        <v>807</v>
      </c>
      <c r="K18" s="237">
        <v>267700</v>
      </c>
      <c r="L18" s="237">
        <v>0</v>
      </c>
      <c r="M18" s="237">
        <f t="shared" si="0"/>
        <v>267700</v>
      </c>
      <c r="N18" s="237">
        <v>0</v>
      </c>
      <c r="O18" s="237">
        <f t="shared" si="0"/>
        <v>267700</v>
      </c>
    </row>
    <row r="19" spans="1:15" s="77" customFormat="1" ht="27.75" customHeight="1">
      <c r="A19" s="249">
        <v>9</v>
      </c>
      <c r="B19" s="235" t="s">
        <v>492</v>
      </c>
      <c r="C19" s="235" t="s">
        <v>406</v>
      </c>
      <c r="D19" s="235" t="s">
        <v>123</v>
      </c>
      <c r="E19" s="235" t="s">
        <v>127</v>
      </c>
      <c r="F19" s="235" t="s">
        <v>130</v>
      </c>
      <c r="G19" s="235" t="s">
        <v>123</v>
      </c>
      <c r="H19" s="235" t="s">
        <v>121</v>
      </c>
      <c r="I19" s="235" t="s">
        <v>493</v>
      </c>
      <c r="J19" s="236" t="s">
        <v>808</v>
      </c>
      <c r="K19" s="237">
        <v>85100</v>
      </c>
      <c r="L19" s="237">
        <v>0</v>
      </c>
      <c r="M19" s="237">
        <f t="shared" si="0"/>
        <v>85100</v>
      </c>
      <c r="N19" s="237">
        <v>0</v>
      </c>
      <c r="O19" s="237">
        <f t="shared" si="0"/>
        <v>85100</v>
      </c>
    </row>
    <row r="20" spans="1:15" s="77" customFormat="1" ht="53.25" customHeight="1">
      <c r="A20" s="249">
        <v>10</v>
      </c>
      <c r="B20" s="235" t="s">
        <v>492</v>
      </c>
      <c r="C20" s="235" t="s">
        <v>406</v>
      </c>
      <c r="D20" s="235" t="s">
        <v>123</v>
      </c>
      <c r="E20" s="235" t="s">
        <v>127</v>
      </c>
      <c r="F20" s="235" t="s">
        <v>131</v>
      </c>
      <c r="G20" s="235" t="s">
        <v>123</v>
      </c>
      <c r="H20" s="235" t="s">
        <v>121</v>
      </c>
      <c r="I20" s="235" t="s">
        <v>493</v>
      </c>
      <c r="J20" s="236" t="s">
        <v>809</v>
      </c>
      <c r="K20" s="237">
        <v>188800</v>
      </c>
      <c r="L20" s="237">
        <v>0</v>
      </c>
      <c r="M20" s="237">
        <f t="shared" si="0"/>
        <v>188800</v>
      </c>
      <c r="N20" s="237">
        <v>0</v>
      </c>
      <c r="O20" s="237">
        <f t="shared" si="0"/>
        <v>188800</v>
      </c>
    </row>
    <row r="21" spans="1:15" s="227" customFormat="1" ht="27" customHeight="1">
      <c r="A21" s="249">
        <v>11</v>
      </c>
      <c r="B21" s="235" t="s">
        <v>119</v>
      </c>
      <c r="C21" s="235" t="s">
        <v>406</v>
      </c>
      <c r="D21" s="235" t="s">
        <v>132</v>
      </c>
      <c r="E21" s="235" t="s">
        <v>120</v>
      </c>
      <c r="F21" s="235" t="s">
        <v>119</v>
      </c>
      <c r="G21" s="235" t="s">
        <v>120</v>
      </c>
      <c r="H21" s="235" t="s">
        <v>121</v>
      </c>
      <c r="I21" s="235" t="s">
        <v>119</v>
      </c>
      <c r="J21" s="236" t="s">
        <v>810</v>
      </c>
      <c r="K21" s="237">
        <f>K22</f>
        <v>500200</v>
      </c>
      <c r="L21" s="237">
        <v>0</v>
      </c>
      <c r="M21" s="237">
        <f t="shared" si="0"/>
        <v>500200</v>
      </c>
      <c r="N21" s="237">
        <f>N22</f>
        <v>0</v>
      </c>
      <c r="O21" s="237">
        <f t="shared" si="0"/>
        <v>500200</v>
      </c>
    </row>
    <row r="22" spans="1:15" s="77" customFormat="1" ht="27" customHeight="1">
      <c r="A22" s="249">
        <v>12</v>
      </c>
      <c r="B22" s="235" t="s">
        <v>119</v>
      </c>
      <c r="C22" s="235" t="s">
        <v>406</v>
      </c>
      <c r="D22" s="235" t="s">
        <v>132</v>
      </c>
      <c r="E22" s="235" t="s">
        <v>127</v>
      </c>
      <c r="F22" s="235" t="s">
        <v>119</v>
      </c>
      <c r="G22" s="235" t="s">
        <v>123</v>
      </c>
      <c r="H22" s="235" t="s">
        <v>121</v>
      </c>
      <c r="I22" s="235" t="s">
        <v>493</v>
      </c>
      <c r="J22" s="236" t="s">
        <v>811</v>
      </c>
      <c r="K22" s="237">
        <f>K23+K24+K25+K26</f>
        <v>500200</v>
      </c>
      <c r="L22" s="237">
        <v>0</v>
      </c>
      <c r="M22" s="237">
        <f t="shared" si="0"/>
        <v>500200</v>
      </c>
      <c r="N22" s="237">
        <f>N23+N24+N25+N26</f>
        <v>0</v>
      </c>
      <c r="O22" s="237">
        <f t="shared" si="0"/>
        <v>500200</v>
      </c>
    </row>
    <row r="23" spans="1:15" s="77" customFormat="1" ht="40.5" customHeight="1">
      <c r="A23" s="249">
        <v>13</v>
      </c>
      <c r="B23" s="235" t="s">
        <v>235</v>
      </c>
      <c r="C23" s="235" t="s">
        <v>406</v>
      </c>
      <c r="D23" s="235" t="s">
        <v>132</v>
      </c>
      <c r="E23" s="235" t="s">
        <v>127</v>
      </c>
      <c r="F23" s="235" t="s">
        <v>133</v>
      </c>
      <c r="G23" s="235" t="s">
        <v>123</v>
      </c>
      <c r="H23" s="235" t="s">
        <v>121</v>
      </c>
      <c r="I23" s="235" t="s">
        <v>493</v>
      </c>
      <c r="J23" s="236" t="s">
        <v>812</v>
      </c>
      <c r="K23" s="237">
        <v>185800</v>
      </c>
      <c r="L23" s="237">
        <v>0</v>
      </c>
      <c r="M23" s="237">
        <f t="shared" si="0"/>
        <v>185800</v>
      </c>
      <c r="N23" s="237">
        <v>0</v>
      </c>
      <c r="O23" s="237">
        <f t="shared" si="0"/>
        <v>185800</v>
      </c>
    </row>
    <row r="24" spans="1:15" s="77" customFormat="1" ht="56.25" customHeight="1">
      <c r="A24" s="249">
        <v>14</v>
      </c>
      <c r="B24" s="235" t="s">
        <v>235</v>
      </c>
      <c r="C24" s="235" t="s">
        <v>406</v>
      </c>
      <c r="D24" s="235" t="s">
        <v>132</v>
      </c>
      <c r="E24" s="235" t="s">
        <v>127</v>
      </c>
      <c r="F24" s="235" t="s">
        <v>236</v>
      </c>
      <c r="G24" s="235" t="s">
        <v>123</v>
      </c>
      <c r="H24" s="235" t="s">
        <v>121</v>
      </c>
      <c r="I24" s="235" t="s">
        <v>493</v>
      </c>
      <c r="J24" s="236" t="s">
        <v>813</v>
      </c>
      <c r="K24" s="237">
        <v>1500</v>
      </c>
      <c r="L24" s="237">
        <v>0</v>
      </c>
      <c r="M24" s="237">
        <f t="shared" si="0"/>
        <v>1500</v>
      </c>
      <c r="N24" s="237">
        <v>0</v>
      </c>
      <c r="O24" s="237">
        <f t="shared" si="0"/>
        <v>1500</v>
      </c>
    </row>
    <row r="25" spans="1:15" s="77" customFormat="1" ht="42.75" customHeight="1">
      <c r="A25" s="249">
        <v>15</v>
      </c>
      <c r="B25" s="235" t="s">
        <v>235</v>
      </c>
      <c r="C25" s="235" t="s">
        <v>406</v>
      </c>
      <c r="D25" s="235" t="s">
        <v>132</v>
      </c>
      <c r="E25" s="235" t="s">
        <v>127</v>
      </c>
      <c r="F25" s="235" t="s">
        <v>237</v>
      </c>
      <c r="G25" s="235" t="s">
        <v>123</v>
      </c>
      <c r="H25" s="235" t="s">
        <v>121</v>
      </c>
      <c r="I25" s="235" t="s">
        <v>493</v>
      </c>
      <c r="J25" s="236" t="s">
        <v>814</v>
      </c>
      <c r="K25" s="237">
        <v>341800</v>
      </c>
      <c r="L25" s="237">
        <v>0</v>
      </c>
      <c r="M25" s="237">
        <f t="shared" si="0"/>
        <v>341800</v>
      </c>
      <c r="N25" s="237">
        <v>0</v>
      </c>
      <c r="O25" s="237">
        <f t="shared" si="0"/>
        <v>341800</v>
      </c>
    </row>
    <row r="26" spans="1:15" s="77" customFormat="1" ht="42.75" customHeight="1">
      <c r="A26" s="249">
        <v>16</v>
      </c>
      <c r="B26" s="235" t="s">
        <v>235</v>
      </c>
      <c r="C26" s="235" t="s">
        <v>406</v>
      </c>
      <c r="D26" s="235" t="s">
        <v>132</v>
      </c>
      <c r="E26" s="235" t="s">
        <v>127</v>
      </c>
      <c r="F26" s="235" t="s">
        <v>502</v>
      </c>
      <c r="G26" s="235" t="s">
        <v>123</v>
      </c>
      <c r="H26" s="235" t="s">
        <v>121</v>
      </c>
      <c r="I26" s="235" t="s">
        <v>493</v>
      </c>
      <c r="J26" s="236" t="s">
        <v>815</v>
      </c>
      <c r="K26" s="237">
        <v>-28900</v>
      </c>
      <c r="L26" s="237">
        <v>0</v>
      </c>
      <c r="M26" s="237">
        <f t="shared" si="0"/>
        <v>-28900</v>
      </c>
      <c r="N26" s="237">
        <v>0</v>
      </c>
      <c r="O26" s="237">
        <f t="shared" si="0"/>
        <v>-28900</v>
      </c>
    </row>
    <row r="27" spans="1:15" s="228" customFormat="1" ht="15" customHeight="1">
      <c r="A27" s="249">
        <v>17</v>
      </c>
      <c r="B27" s="235" t="s">
        <v>119</v>
      </c>
      <c r="C27" s="235" t="s">
        <v>406</v>
      </c>
      <c r="D27" s="235" t="s">
        <v>134</v>
      </c>
      <c r="E27" s="235" t="s">
        <v>120</v>
      </c>
      <c r="F27" s="235" t="s">
        <v>119</v>
      </c>
      <c r="G27" s="235" t="s">
        <v>120</v>
      </c>
      <c r="H27" s="235" t="s">
        <v>121</v>
      </c>
      <c r="I27" s="235" t="s">
        <v>119</v>
      </c>
      <c r="J27" s="236" t="s">
        <v>135</v>
      </c>
      <c r="K27" s="237">
        <f>K28+K30+K32</f>
        <v>7884120.2000000002</v>
      </c>
      <c r="L27" s="237">
        <v>0</v>
      </c>
      <c r="M27" s="237">
        <f t="shared" si="0"/>
        <v>7884120.2000000002</v>
      </c>
      <c r="N27" s="237">
        <f>N28+N30+N32</f>
        <v>0</v>
      </c>
      <c r="O27" s="237">
        <f t="shared" si="0"/>
        <v>7884120.2000000002</v>
      </c>
    </row>
    <row r="28" spans="1:15" s="77" customFormat="1" ht="17.25" customHeight="1">
      <c r="A28" s="249">
        <v>18</v>
      </c>
      <c r="B28" s="235" t="s">
        <v>492</v>
      </c>
      <c r="C28" s="235" t="s">
        <v>406</v>
      </c>
      <c r="D28" s="235" t="s">
        <v>134</v>
      </c>
      <c r="E28" s="235" t="s">
        <v>127</v>
      </c>
      <c r="F28" s="235" t="s">
        <v>119</v>
      </c>
      <c r="G28" s="235" t="s">
        <v>127</v>
      </c>
      <c r="H28" s="235" t="s">
        <v>121</v>
      </c>
      <c r="I28" s="235" t="s">
        <v>493</v>
      </c>
      <c r="J28" s="236" t="s">
        <v>136</v>
      </c>
      <c r="K28" s="237">
        <f>K29</f>
        <v>7196365.2000000002</v>
      </c>
      <c r="L28" s="237">
        <v>0</v>
      </c>
      <c r="M28" s="237">
        <f t="shared" si="0"/>
        <v>7196365.2000000002</v>
      </c>
      <c r="N28" s="237">
        <f>N29</f>
        <v>0</v>
      </c>
      <c r="O28" s="237">
        <f t="shared" si="0"/>
        <v>7196365.2000000002</v>
      </c>
    </row>
    <row r="29" spans="1:15" s="77" customFormat="1" ht="21" customHeight="1">
      <c r="A29" s="249">
        <v>19</v>
      </c>
      <c r="B29" s="235" t="s">
        <v>492</v>
      </c>
      <c r="C29" s="235" t="s">
        <v>406</v>
      </c>
      <c r="D29" s="235" t="s">
        <v>134</v>
      </c>
      <c r="E29" s="235" t="s">
        <v>127</v>
      </c>
      <c r="F29" s="235" t="s">
        <v>126</v>
      </c>
      <c r="G29" s="235" t="s">
        <v>127</v>
      </c>
      <c r="H29" s="235" t="s">
        <v>121</v>
      </c>
      <c r="I29" s="235" t="s">
        <v>493</v>
      </c>
      <c r="J29" s="236" t="s">
        <v>136</v>
      </c>
      <c r="K29" s="237">
        <v>7196365.2000000002</v>
      </c>
      <c r="L29" s="237">
        <v>0</v>
      </c>
      <c r="M29" s="237">
        <f t="shared" si="0"/>
        <v>7196365.2000000002</v>
      </c>
      <c r="N29" s="237">
        <v>0</v>
      </c>
      <c r="O29" s="237">
        <f t="shared" si="0"/>
        <v>7196365.2000000002</v>
      </c>
    </row>
    <row r="30" spans="1:15" s="77" customFormat="1" ht="16.899999999999999" customHeight="1">
      <c r="A30" s="249">
        <v>20</v>
      </c>
      <c r="B30" s="235" t="s">
        <v>492</v>
      </c>
      <c r="C30" s="235" t="s">
        <v>406</v>
      </c>
      <c r="D30" s="235" t="s">
        <v>134</v>
      </c>
      <c r="E30" s="235" t="s">
        <v>132</v>
      </c>
      <c r="F30" s="235" t="s">
        <v>119</v>
      </c>
      <c r="G30" s="235" t="s">
        <v>123</v>
      </c>
      <c r="H30" s="235" t="s">
        <v>121</v>
      </c>
      <c r="I30" s="235" t="s">
        <v>493</v>
      </c>
      <c r="J30" s="236" t="s">
        <v>816</v>
      </c>
      <c r="K30" s="237">
        <f>K31</f>
        <v>450282</v>
      </c>
      <c r="L30" s="237">
        <v>0</v>
      </c>
      <c r="M30" s="237">
        <f t="shared" si="0"/>
        <v>450282</v>
      </c>
      <c r="N30" s="237">
        <f>N31</f>
        <v>0</v>
      </c>
      <c r="O30" s="237">
        <f t="shared" si="0"/>
        <v>450282</v>
      </c>
    </row>
    <row r="31" spans="1:15" s="77" customFormat="1" ht="19.899999999999999" customHeight="1">
      <c r="A31" s="249">
        <v>21</v>
      </c>
      <c r="B31" s="235" t="s">
        <v>492</v>
      </c>
      <c r="C31" s="235" t="s">
        <v>406</v>
      </c>
      <c r="D31" s="235" t="s">
        <v>134</v>
      </c>
      <c r="E31" s="235" t="s">
        <v>132</v>
      </c>
      <c r="F31" s="235" t="s">
        <v>126</v>
      </c>
      <c r="G31" s="235" t="s">
        <v>123</v>
      </c>
      <c r="H31" s="235" t="s">
        <v>121</v>
      </c>
      <c r="I31" s="235" t="s">
        <v>493</v>
      </c>
      <c r="J31" s="236" t="s">
        <v>816</v>
      </c>
      <c r="K31" s="237">
        <v>450282</v>
      </c>
      <c r="L31" s="237">
        <v>0</v>
      </c>
      <c r="M31" s="237">
        <f t="shared" si="0"/>
        <v>450282</v>
      </c>
      <c r="N31" s="237">
        <v>0</v>
      </c>
      <c r="O31" s="237">
        <f t="shared" si="0"/>
        <v>450282</v>
      </c>
    </row>
    <row r="32" spans="1:15" s="77" customFormat="1" ht="18.600000000000001" customHeight="1">
      <c r="A32" s="249">
        <v>22</v>
      </c>
      <c r="B32" s="235" t="s">
        <v>492</v>
      </c>
      <c r="C32" s="235" t="s">
        <v>406</v>
      </c>
      <c r="D32" s="235" t="s">
        <v>134</v>
      </c>
      <c r="E32" s="235" t="s">
        <v>137</v>
      </c>
      <c r="F32" s="235" t="s">
        <v>119</v>
      </c>
      <c r="G32" s="235" t="s">
        <v>127</v>
      </c>
      <c r="H32" s="235" t="s">
        <v>121</v>
      </c>
      <c r="I32" s="235" t="s">
        <v>493</v>
      </c>
      <c r="J32" s="236" t="s">
        <v>138</v>
      </c>
      <c r="K32" s="237">
        <f>K33</f>
        <v>237473</v>
      </c>
      <c r="L32" s="237">
        <v>0</v>
      </c>
      <c r="M32" s="237">
        <f t="shared" si="0"/>
        <v>237473</v>
      </c>
      <c r="N32" s="237">
        <f>N33</f>
        <v>0</v>
      </c>
      <c r="O32" s="237">
        <f t="shared" si="0"/>
        <v>237473</v>
      </c>
    </row>
    <row r="33" spans="1:15" s="77" customFormat="1" ht="27.75" customHeight="1">
      <c r="A33" s="249">
        <v>23</v>
      </c>
      <c r="B33" s="235" t="s">
        <v>492</v>
      </c>
      <c r="C33" s="235" t="s">
        <v>406</v>
      </c>
      <c r="D33" s="235" t="s">
        <v>134</v>
      </c>
      <c r="E33" s="235" t="s">
        <v>137</v>
      </c>
      <c r="F33" s="235" t="s">
        <v>129</v>
      </c>
      <c r="G33" s="235" t="s">
        <v>127</v>
      </c>
      <c r="H33" s="235" t="s">
        <v>121</v>
      </c>
      <c r="I33" s="235" t="s">
        <v>493</v>
      </c>
      <c r="J33" s="236" t="s">
        <v>139</v>
      </c>
      <c r="K33" s="237">
        <v>237473</v>
      </c>
      <c r="L33" s="237">
        <v>0</v>
      </c>
      <c r="M33" s="237">
        <f t="shared" si="0"/>
        <v>237473</v>
      </c>
      <c r="N33" s="237">
        <v>0</v>
      </c>
      <c r="O33" s="237">
        <f t="shared" si="0"/>
        <v>237473</v>
      </c>
    </row>
    <row r="34" spans="1:15" s="228" customFormat="1" ht="15.75" customHeight="1">
      <c r="A34" s="249">
        <v>24</v>
      </c>
      <c r="B34" s="235" t="s">
        <v>119</v>
      </c>
      <c r="C34" s="235" t="s">
        <v>406</v>
      </c>
      <c r="D34" s="235" t="s">
        <v>140</v>
      </c>
      <c r="E34" s="235" t="s">
        <v>120</v>
      </c>
      <c r="F34" s="235" t="s">
        <v>119</v>
      </c>
      <c r="G34" s="235" t="s">
        <v>120</v>
      </c>
      <c r="H34" s="235" t="s">
        <v>121</v>
      </c>
      <c r="I34" s="235" t="s">
        <v>119</v>
      </c>
      <c r="J34" s="236" t="s">
        <v>141</v>
      </c>
      <c r="K34" s="237">
        <f>K35</f>
        <v>2110500</v>
      </c>
      <c r="L34" s="237">
        <v>0</v>
      </c>
      <c r="M34" s="237">
        <f t="shared" si="0"/>
        <v>2110500</v>
      </c>
      <c r="N34" s="237">
        <f>N35</f>
        <v>0</v>
      </c>
      <c r="O34" s="237">
        <f t="shared" si="0"/>
        <v>2110500</v>
      </c>
    </row>
    <row r="35" spans="1:15" s="77" customFormat="1" ht="31.5" customHeight="1">
      <c r="A35" s="249">
        <v>25</v>
      </c>
      <c r="B35" s="235" t="s">
        <v>119</v>
      </c>
      <c r="C35" s="235" t="s">
        <v>406</v>
      </c>
      <c r="D35" s="235" t="s">
        <v>140</v>
      </c>
      <c r="E35" s="235" t="s">
        <v>132</v>
      </c>
      <c r="F35" s="235" t="s">
        <v>119</v>
      </c>
      <c r="G35" s="235" t="s">
        <v>123</v>
      </c>
      <c r="H35" s="235" t="s">
        <v>121</v>
      </c>
      <c r="I35" s="235" t="s">
        <v>493</v>
      </c>
      <c r="J35" s="236" t="s">
        <v>142</v>
      </c>
      <c r="K35" s="237">
        <f>K36</f>
        <v>2110500</v>
      </c>
      <c r="L35" s="237">
        <v>0</v>
      </c>
      <c r="M35" s="237">
        <f t="shared" si="0"/>
        <v>2110500</v>
      </c>
      <c r="N35" s="237">
        <f>N36</f>
        <v>0</v>
      </c>
      <c r="O35" s="237">
        <f t="shared" si="0"/>
        <v>2110500</v>
      </c>
    </row>
    <row r="36" spans="1:15" s="77" customFormat="1" ht="28.5" customHeight="1">
      <c r="A36" s="249">
        <v>26</v>
      </c>
      <c r="B36" s="235" t="s">
        <v>492</v>
      </c>
      <c r="C36" s="235" t="s">
        <v>406</v>
      </c>
      <c r="D36" s="235" t="s">
        <v>140</v>
      </c>
      <c r="E36" s="235" t="s">
        <v>132</v>
      </c>
      <c r="F36" s="235" t="s">
        <v>126</v>
      </c>
      <c r="G36" s="235" t="s">
        <v>123</v>
      </c>
      <c r="H36" s="235" t="s">
        <v>121</v>
      </c>
      <c r="I36" s="235" t="s">
        <v>493</v>
      </c>
      <c r="J36" s="236" t="s">
        <v>143</v>
      </c>
      <c r="K36" s="237">
        <v>2110500</v>
      </c>
      <c r="L36" s="237">
        <v>0</v>
      </c>
      <c r="M36" s="237">
        <f t="shared" si="0"/>
        <v>2110500</v>
      </c>
      <c r="N36" s="237">
        <v>0</v>
      </c>
      <c r="O36" s="237">
        <f t="shared" si="0"/>
        <v>2110500</v>
      </c>
    </row>
    <row r="37" spans="1:15" s="228" customFormat="1" ht="27.75" customHeight="1">
      <c r="A37" s="249">
        <v>27</v>
      </c>
      <c r="B37" s="235" t="s">
        <v>119</v>
      </c>
      <c r="C37" s="235" t="s">
        <v>406</v>
      </c>
      <c r="D37" s="235" t="s">
        <v>519</v>
      </c>
      <c r="E37" s="235" t="s">
        <v>120</v>
      </c>
      <c r="F37" s="235" t="s">
        <v>119</v>
      </c>
      <c r="G37" s="235" t="s">
        <v>120</v>
      </c>
      <c r="H37" s="235" t="s">
        <v>121</v>
      </c>
      <c r="I37" s="235" t="s">
        <v>119</v>
      </c>
      <c r="J37" s="236" t="s">
        <v>817</v>
      </c>
      <c r="K37" s="237">
        <f>K38+K45</f>
        <v>7291710</v>
      </c>
      <c r="L37" s="237">
        <v>0</v>
      </c>
      <c r="M37" s="237">
        <f t="shared" si="0"/>
        <v>7291710</v>
      </c>
      <c r="N37" s="237">
        <f>N38+N45</f>
        <v>-109458.86</v>
      </c>
      <c r="O37" s="237">
        <f t="shared" si="0"/>
        <v>7182251.1399999997</v>
      </c>
    </row>
    <row r="38" spans="1:15" s="77" customFormat="1" ht="57.6" customHeight="1">
      <c r="A38" s="249">
        <v>28</v>
      </c>
      <c r="B38" s="235" t="s">
        <v>248</v>
      </c>
      <c r="C38" s="235" t="s">
        <v>406</v>
      </c>
      <c r="D38" s="235" t="s">
        <v>519</v>
      </c>
      <c r="E38" s="235" t="s">
        <v>134</v>
      </c>
      <c r="F38" s="235" t="s">
        <v>119</v>
      </c>
      <c r="G38" s="235" t="s">
        <v>120</v>
      </c>
      <c r="H38" s="235" t="s">
        <v>121</v>
      </c>
      <c r="I38" s="235" t="s">
        <v>249</v>
      </c>
      <c r="J38" s="236" t="s">
        <v>818</v>
      </c>
      <c r="K38" s="237">
        <f>K39+K41+K43</f>
        <v>6975710</v>
      </c>
      <c r="L38" s="237">
        <v>0</v>
      </c>
      <c r="M38" s="237">
        <f t="shared" si="0"/>
        <v>6975710</v>
      </c>
      <c r="N38" s="237">
        <f>N39+N41+N43</f>
        <v>-109458.86</v>
      </c>
      <c r="O38" s="237">
        <f t="shared" si="0"/>
        <v>6866251.1399999997</v>
      </c>
    </row>
    <row r="39" spans="1:15" s="77" customFormat="1" ht="45.6" customHeight="1">
      <c r="A39" s="249">
        <v>29</v>
      </c>
      <c r="B39" s="235" t="s">
        <v>248</v>
      </c>
      <c r="C39" s="235" t="s">
        <v>406</v>
      </c>
      <c r="D39" s="235" t="s">
        <v>519</v>
      </c>
      <c r="E39" s="235" t="s">
        <v>134</v>
      </c>
      <c r="F39" s="235" t="s">
        <v>126</v>
      </c>
      <c r="G39" s="235" t="s">
        <v>120</v>
      </c>
      <c r="H39" s="235" t="s">
        <v>121</v>
      </c>
      <c r="I39" s="235" t="s">
        <v>249</v>
      </c>
      <c r="J39" s="236" t="s">
        <v>198</v>
      </c>
      <c r="K39" s="237">
        <f>K40</f>
        <v>4920000</v>
      </c>
      <c r="L39" s="237">
        <v>0</v>
      </c>
      <c r="M39" s="237">
        <f t="shared" si="0"/>
        <v>4920000</v>
      </c>
      <c r="N39" s="237">
        <f>N40</f>
        <v>-109458.86</v>
      </c>
      <c r="O39" s="237">
        <f t="shared" si="0"/>
        <v>4810541.1399999997</v>
      </c>
    </row>
    <row r="40" spans="1:15" s="77" customFormat="1" ht="56.45" customHeight="1">
      <c r="A40" s="249">
        <v>30</v>
      </c>
      <c r="B40" s="235" t="s">
        <v>248</v>
      </c>
      <c r="C40" s="235" t="s">
        <v>406</v>
      </c>
      <c r="D40" s="235" t="s">
        <v>519</v>
      </c>
      <c r="E40" s="235" t="s">
        <v>134</v>
      </c>
      <c r="F40" s="235" t="s">
        <v>248</v>
      </c>
      <c r="G40" s="235" t="s">
        <v>134</v>
      </c>
      <c r="H40" s="235" t="s">
        <v>121</v>
      </c>
      <c r="I40" s="235" t="s">
        <v>249</v>
      </c>
      <c r="J40" s="236" t="s">
        <v>869</v>
      </c>
      <c r="K40" s="237">
        <v>4920000</v>
      </c>
      <c r="L40" s="237">
        <v>0</v>
      </c>
      <c r="M40" s="237">
        <f t="shared" si="0"/>
        <v>4920000</v>
      </c>
      <c r="N40" s="237">
        <f>-110000+119+422.14</f>
        <v>-109458.86</v>
      </c>
      <c r="O40" s="237">
        <f t="shared" si="0"/>
        <v>4810541.1399999997</v>
      </c>
    </row>
    <row r="41" spans="1:15" s="77" customFormat="1" ht="56.45" customHeight="1">
      <c r="A41" s="249">
        <v>31</v>
      </c>
      <c r="B41" s="235" t="s">
        <v>248</v>
      </c>
      <c r="C41" s="235" t="s">
        <v>406</v>
      </c>
      <c r="D41" s="235" t="s">
        <v>519</v>
      </c>
      <c r="E41" s="235" t="s">
        <v>134</v>
      </c>
      <c r="F41" s="235" t="s">
        <v>129</v>
      </c>
      <c r="G41" s="235" t="s">
        <v>120</v>
      </c>
      <c r="H41" s="235" t="s">
        <v>121</v>
      </c>
      <c r="I41" s="235" t="s">
        <v>249</v>
      </c>
      <c r="J41" s="236" t="s">
        <v>199</v>
      </c>
      <c r="K41" s="237">
        <f>K42</f>
        <v>400000</v>
      </c>
      <c r="L41" s="237">
        <v>0</v>
      </c>
      <c r="M41" s="237">
        <f t="shared" si="0"/>
        <v>400000</v>
      </c>
      <c r="N41" s="237">
        <f>N42</f>
        <v>0</v>
      </c>
      <c r="O41" s="237">
        <f t="shared" si="0"/>
        <v>400000</v>
      </c>
    </row>
    <row r="42" spans="1:15" s="77" customFormat="1" ht="56.45" customHeight="1">
      <c r="A42" s="249">
        <v>32</v>
      </c>
      <c r="B42" s="235" t="s">
        <v>248</v>
      </c>
      <c r="C42" s="235" t="s">
        <v>406</v>
      </c>
      <c r="D42" s="235" t="s">
        <v>519</v>
      </c>
      <c r="E42" s="235" t="s">
        <v>134</v>
      </c>
      <c r="F42" s="235" t="s">
        <v>605</v>
      </c>
      <c r="G42" s="235" t="s">
        <v>134</v>
      </c>
      <c r="H42" s="235" t="s">
        <v>121</v>
      </c>
      <c r="I42" s="235" t="s">
        <v>249</v>
      </c>
      <c r="J42" s="236" t="s">
        <v>200</v>
      </c>
      <c r="K42" s="237">
        <v>400000</v>
      </c>
      <c r="L42" s="237">
        <v>0</v>
      </c>
      <c r="M42" s="237">
        <f t="shared" si="0"/>
        <v>400000</v>
      </c>
      <c r="N42" s="237">
        <v>0</v>
      </c>
      <c r="O42" s="237">
        <f t="shared" si="0"/>
        <v>400000</v>
      </c>
    </row>
    <row r="43" spans="1:15" s="77" customFormat="1" ht="27.75" customHeight="1">
      <c r="A43" s="249">
        <v>33</v>
      </c>
      <c r="B43" s="235" t="s">
        <v>248</v>
      </c>
      <c r="C43" s="235" t="s">
        <v>406</v>
      </c>
      <c r="D43" s="235" t="s">
        <v>519</v>
      </c>
      <c r="E43" s="235" t="s">
        <v>134</v>
      </c>
      <c r="F43" s="235" t="s">
        <v>590</v>
      </c>
      <c r="G43" s="235" t="s">
        <v>120</v>
      </c>
      <c r="H43" s="235" t="s">
        <v>121</v>
      </c>
      <c r="I43" s="235" t="s">
        <v>249</v>
      </c>
      <c r="J43" s="236" t="s">
        <v>201</v>
      </c>
      <c r="K43" s="237">
        <f>K44</f>
        <v>1655710</v>
      </c>
      <c r="L43" s="237">
        <v>0</v>
      </c>
      <c r="M43" s="237">
        <f t="shared" si="0"/>
        <v>1655710</v>
      </c>
      <c r="N43" s="237">
        <f>N44</f>
        <v>0</v>
      </c>
      <c r="O43" s="237">
        <f t="shared" si="0"/>
        <v>1655710</v>
      </c>
    </row>
    <row r="44" spans="1:15" s="77" customFormat="1" ht="28.5" customHeight="1">
      <c r="A44" s="249">
        <v>34</v>
      </c>
      <c r="B44" s="235" t="s">
        <v>248</v>
      </c>
      <c r="C44" s="235" t="s">
        <v>406</v>
      </c>
      <c r="D44" s="235" t="s">
        <v>519</v>
      </c>
      <c r="E44" s="235" t="s">
        <v>134</v>
      </c>
      <c r="F44" s="235" t="s">
        <v>591</v>
      </c>
      <c r="G44" s="235" t="s">
        <v>134</v>
      </c>
      <c r="H44" s="235" t="s">
        <v>121</v>
      </c>
      <c r="I44" s="235" t="s">
        <v>249</v>
      </c>
      <c r="J44" s="236" t="s">
        <v>202</v>
      </c>
      <c r="K44" s="237">
        <v>1655710</v>
      </c>
      <c r="L44" s="237">
        <v>0</v>
      </c>
      <c r="M44" s="237">
        <f t="shared" si="0"/>
        <v>1655710</v>
      </c>
      <c r="N44" s="237">
        <v>0</v>
      </c>
      <c r="O44" s="237">
        <f t="shared" si="0"/>
        <v>1655710</v>
      </c>
    </row>
    <row r="45" spans="1:15" s="77" customFormat="1" ht="60.6" customHeight="1">
      <c r="A45" s="249">
        <v>35</v>
      </c>
      <c r="B45" s="235" t="s">
        <v>248</v>
      </c>
      <c r="C45" s="235" t="s">
        <v>406</v>
      </c>
      <c r="D45" s="235" t="s">
        <v>519</v>
      </c>
      <c r="E45" s="235" t="s">
        <v>593</v>
      </c>
      <c r="F45" s="235" t="s">
        <v>119</v>
      </c>
      <c r="G45" s="235" t="s">
        <v>120</v>
      </c>
      <c r="H45" s="235" t="s">
        <v>121</v>
      </c>
      <c r="I45" s="235" t="s">
        <v>249</v>
      </c>
      <c r="J45" s="236" t="s">
        <v>203</v>
      </c>
      <c r="K45" s="237">
        <f>K46</f>
        <v>316000</v>
      </c>
      <c r="L45" s="237">
        <v>0</v>
      </c>
      <c r="M45" s="237">
        <f t="shared" si="0"/>
        <v>316000</v>
      </c>
      <c r="N45" s="237">
        <f>N46</f>
        <v>0</v>
      </c>
      <c r="O45" s="237">
        <f t="shared" si="0"/>
        <v>316000</v>
      </c>
    </row>
    <row r="46" spans="1:15" s="77" customFormat="1" ht="27" customHeight="1">
      <c r="A46" s="249">
        <v>36</v>
      </c>
      <c r="B46" s="235" t="s">
        <v>248</v>
      </c>
      <c r="C46" s="235" t="s">
        <v>406</v>
      </c>
      <c r="D46" s="235" t="s">
        <v>519</v>
      </c>
      <c r="E46" s="235" t="s">
        <v>593</v>
      </c>
      <c r="F46" s="235" t="s">
        <v>131</v>
      </c>
      <c r="G46" s="235" t="s">
        <v>120</v>
      </c>
      <c r="H46" s="235" t="s">
        <v>121</v>
      </c>
      <c r="I46" s="235" t="s">
        <v>249</v>
      </c>
      <c r="J46" s="236" t="s">
        <v>204</v>
      </c>
      <c r="K46" s="237">
        <f>K47</f>
        <v>316000</v>
      </c>
      <c r="L46" s="237">
        <v>0</v>
      </c>
      <c r="M46" s="237">
        <f t="shared" si="0"/>
        <v>316000</v>
      </c>
      <c r="N46" s="237">
        <f>N47</f>
        <v>0</v>
      </c>
      <c r="O46" s="237">
        <f t="shared" si="0"/>
        <v>316000</v>
      </c>
    </row>
    <row r="47" spans="1:15" s="77" customFormat="1" ht="53.25" customHeight="1">
      <c r="A47" s="249">
        <v>37</v>
      </c>
      <c r="B47" s="235" t="s">
        <v>248</v>
      </c>
      <c r="C47" s="235" t="s">
        <v>406</v>
      </c>
      <c r="D47" s="235" t="s">
        <v>519</v>
      </c>
      <c r="E47" s="235" t="s">
        <v>593</v>
      </c>
      <c r="F47" s="235" t="s">
        <v>594</v>
      </c>
      <c r="G47" s="235" t="s">
        <v>134</v>
      </c>
      <c r="H47" s="235" t="s">
        <v>121</v>
      </c>
      <c r="I47" s="235" t="s">
        <v>249</v>
      </c>
      <c r="J47" s="236" t="s">
        <v>205</v>
      </c>
      <c r="K47" s="237">
        <v>316000</v>
      </c>
      <c r="L47" s="237">
        <v>0</v>
      </c>
      <c r="M47" s="237">
        <f t="shared" si="0"/>
        <v>316000</v>
      </c>
      <c r="N47" s="237">
        <v>0</v>
      </c>
      <c r="O47" s="237">
        <f t="shared" si="0"/>
        <v>316000</v>
      </c>
    </row>
    <row r="48" spans="1:15" s="228" customFormat="1" ht="18.75" customHeight="1">
      <c r="A48" s="249">
        <v>38</v>
      </c>
      <c r="B48" s="235" t="s">
        <v>119</v>
      </c>
      <c r="C48" s="235" t="s">
        <v>406</v>
      </c>
      <c r="D48" s="235" t="s">
        <v>522</v>
      </c>
      <c r="E48" s="235" t="s">
        <v>120</v>
      </c>
      <c r="F48" s="235" t="s">
        <v>119</v>
      </c>
      <c r="G48" s="235" t="s">
        <v>120</v>
      </c>
      <c r="H48" s="235" t="s">
        <v>121</v>
      </c>
      <c r="I48" s="235" t="s">
        <v>119</v>
      </c>
      <c r="J48" s="236" t="s">
        <v>595</v>
      </c>
      <c r="K48" s="237">
        <f>K49</f>
        <v>166880</v>
      </c>
      <c r="L48" s="237">
        <f>L49+L50+L51+L52</f>
        <v>0</v>
      </c>
      <c r="M48" s="237">
        <f t="shared" si="0"/>
        <v>166880</v>
      </c>
      <c r="N48" s="237">
        <f>N49</f>
        <v>5000</v>
      </c>
      <c r="O48" s="237">
        <f t="shared" si="0"/>
        <v>171880</v>
      </c>
    </row>
    <row r="49" spans="1:15" s="77" customFormat="1" ht="19.5" customHeight="1">
      <c r="A49" s="249">
        <v>39</v>
      </c>
      <c r="B49" s="235" t="s">
        <v>119</v>
      </c>
      <c r="C49" s="235" t="s">
        <v>406</v>
      </c>
      <c r="D49" s="235" t="s">
        <v>522</v>
      </c>
      <c r="E49" s="235" t="s">
        <v>123</v>
      </c>
      <c r="F49" s="235" t="s">
        <v>119</v>
      </c>
      <c r="G49" s="235" t="s">
        <v>123</v>
      </c>
      <c r="H49" s="235" t="s">
        <v>121</v>
      </c>
      <c r="I49" s="235" t="s">
        <v>249</v>
      </c>
      <c r="J49" s="236" t="s">
        <v>206</v>
      </c>
      <c r="K49" s="237">
        <f>K50+K52+K51</f>
        <v>166880</v>
      </c>
      <c r="L49" s="237">
        <v>0</v>
      </c>
      <c r="M49" s="237">
        <f t="shared" si="0"/>
        <v>166880</v>
      </c>
      <c r="N49" s="237">
        <f>N50+N51+N52</f>
        <v>5000</v>
      </c>
      <c r="O49" s="237">
        <f t="shared" si="0"/>
        <v>171880</v>
      </c>
    </row>
    <row r="50" spans="1:15" s="77" customFormat="1" ht="27.75" customHeight="1">
      <c r="A50" s="249">
        <v>40</v>
      </c>
      <c r="B50" s="235" t="s">
        <v>596</v>
      </c>
      <c r="C50" s="235" t="s">
        <v>406</v>
      </c>
      <c r="D50" s="235" t="s">
        <v>522</v>
      </c>
      <c r="E50" s="235" t="s">
        <v>123</v>
      </c>
      <c r="F50" s="235" t="s">
        <v>126</v>
      </c>
      <c r="G50" s="235" t="s">
        <v>123</v>
      </c>
      <c r="H50" s="235" t="s">
        <v>121</v>
      </c>
      <c r="I50" s="235" t="s">
        <v>249</v>
      </c>
      <c r="J50" s="236" t="s">
        <v>207</v>
      </c>
      <c r="K50" s="237">
        <v>41720</v>
      </c>
      <c r="L50" s="237">
        <v>0</v>
      </c>
      <c r="M50" s="237">
        <f t="shared" si="0"/>
        <v>41720</v>
      </c>
      <c r="N50" s="237">
        <v>0</v>
      </c>
      <c r="O50" s="237">
        <f t="shared" si="0"/>
        <v>41720</v>
      </c>
    </row>
    <row r="51" spans="1:15" s="77" customFormat="1" ht="27.75" customHeight="1">
      <c r="A51" s="249">
        <v>41</v>
      </c>
      <c r="B51" s="235" t="s">
        <v>596</v>
      </c>
      <c r="C51" s="235" t="s">
        <v>406</v>
      </c>
      <c r="D51" s="235" t="s">
        <v>522</v>
      </c>
      <c r="E51" s="235" t="s">
        <v>123</v>
      </c>
      <c r="F51" s="235" t="s">
        <v>130</v>
      </c>
      <c r="G51" s="235" t="s">
        <v>123</v>
      </c>
      <c r="H51" s="235" t="s">
        <v>121</v>
      </c>
      <c r="I51" s="235" t="s">
        <v>249</v>
      </c>
      <c r="J51" s="236" t="s">
        <v>1226</v>
      </c>
      <c r="K51" s="237">
        <v>3129</v>
      </c>
      <c r="L51" s="237">
        <v>0</v>
      </c>
      <c r="M51" s="237">
        <f t="shared" si="0"/>
        <v>3129</v>
      </c>
      <c r="N51" s="237">
        <v>5000</v>
      </c>
      <c r="O51" s="237">
        <f t="shared" si="0"/>
        <v>8129</v>
      </c>
    </row>
    <row r="52" spans="1:15" s="77" customFormat="1" ht="19.899999999999999" customHeight="1">
      <c r="A52" s="249">
        <v>42</v>
      </c>
      <c r="B52" s="235" t="s">
        <v>596</v>
      </c>
      <c r="C52" s="235" t="s">
        <v>406</v>
      </c>
      <c r="D52" s="235" t="s">
        <v>522</v>
      </c>
      <c r="E52" s="235" t="s">
        <v>123</v>
      </c>
      <c r="F52" s="235" t="s">
        <v>1227</v>
      </c>
      <c r="G52" s="235" t="s">
        <v>123</v>
      </c>
      <c r="H52" s="235" t="s">
        <v>121</v>
      </c>
      <c r="I52" s="235" t="s">
        <v>249</v>
      </c>
      <c r="J52" s="236" t="s">
        <v>1228</v>
      </c>
      <c r="K52" s="237">
        <v>122031</v>
      </c>
      <c r="L52" s="237">
        <v>0</v>
      </c>
      <c r="M52" s="237">
        <f t="shared" si="0"/>
        <v>122031</v>
      </c>
      <c r="N52" s="237">
        <v>0</v>
      </c>
      <c r="O52" s="237">
        <f t="shared" si="0"/>
        <v>122031</v>
      </c>
    </row>
    <row r="53" spans="1:15" s="228" customFormat="1" ht="27.75" customHeight="1">
      <c r="A53" s="249">
        <v>43</v>
      </c>
      <c r="B53" s="235" t="s">
        <v>119</v>
      </c>
      <c r="C53" s="235" t="s">
        <v>406</v>
      </c>
      <c r="D53" s="235" t="s">
        <v>520</v>
      </c>
      <c r="E53" s="235" t="s">
        <v>120</v>
      </c>
      <c r="F53" s="235" t="s">
        <v>119</v>
      </c>
      <c r="G53" s="235" t="s">
        <v>120</v>
      </c>
      <c r="H53" s="235" t="s">
        <v>121</v>
      </c>
      <c r="I53" s="235" t="s">
        <v>119</v>
      </c>
      <c r="J53" s="236" t="s">
        <v>597</v>
      </c>
      <c r="K53" s="237">
        <f>K54</f>
        <v>201722.67</v>
      </c>
      <c r="L53" s="237">
        <v>0</v>
      </c>
      <c r="M53" s="237">
        <f t="shared" si="0"/>
        <v>201722.67</v>
      </c>
      <c r="N53" s="237">
        <f>N54</f>
        <v>0</v>
      </c>
      <c r="O53" s="237">
        <f t="shared" si="0"/>
        <v>201722.67</v>
      </c>
    </row>
    <row r="54" spans="1:15" s="77" customFormat="1" ht="21" customHeight="1">
      <c r="A54" s="249">
        <v>44</v>
      </c>
      <c r="B54" s="235" t="s">
        <v>119</v>
      </c>
      <c r="C54" s="235" t="s">
        <v>406</v>
      </c>
      <c r="D54" s="235" t="s">
        <v>520</v>
      </c>
      <c r="E54" s="235" t="s">
        <v>127</v>
      </c>
      <c r="F54" s="235" t="s">
        <v>119</v>
      </c>
      <c r="G54" s="235" t="s">
        <v>120</v>
      </c>
      <c r="H54" s="235" t="s">
        <v>121</v>
      </c>
      <c r="I54" s="235" t="s">
        <v>536</v>
      </c>
      <c r="J54" s="236" t="s">
        <v>598</v>
      </c>
      <c r="K54" s="237">
        <f>K55</f>
        <v>201722.67</v>
      </c>
      <c r="L54" s="237">
        <v>0</v>
      </c>
      <c r="M54" s="237">
        <f t="shared" si="0"/>
        <v>201722.67</v>
      </c>
      <c r="N54" s="237">
        <f>N55</f>
        <v>0</v>
      </c>
      <c r="O54" s="237">
        <f t="shared" si="0"/>
        <v>201722.67</v>
      </c>
    </row>
    <row r="55" spans="1:15" s="77" customFormat="1" ht="32.25" customHeight="1">
      <c r="A55" s="249">
        <v>45</v>
      </c>
      <c r="B55" s="235" t="s">
        <v>537</v>
      </c>
      <c r="C55" s="235" t="s">
        <v>406</v>
      </c>
      <c r="D55" s="235" t="s">
        <v>520</v>
      </c>
      <c r="E55" s="235" t="s">
        <v>127</v>
      </c>
      <c r="F55" s="235" t="s">
        <v>599</v>
      </c>
      <c r="G55" s="235" t="s">
        <v>120</v>
      </c>
      <c r="H55" s="235" t="s">
        <v>121</v>
      </c>
      <c r="I55" s="235" t="s">
        <v>536</v>
      </c>
      <c r="J55" s="236" t="s">
        <v>208</v>
      </c>
      <c r="K55" s="237">
        <f>K56</f>
        <v>201722.67</v>
      </c>
      <c r="L55" s="237">
        <v>0</v>
      </c>
      <c r="M55" s="237">
        <f t="shared" si="0"/>
        <v>201722.67</v>
      </c>
      <c r="N55" s="237">
        <f>N56</f>
        <v>0</v>
      </c>
      <c r="O55" s="237">
        <f t="shared" si="0"/>
        <v>201722.67</v>
      </c>
    </row>
    <row r="56" spans="1:15" s="77" customFormat="1" ht="30" customHeight="1">
      <c r="A56" s="249">
        <v>46</v>
      </c>
      <c r="B56" s="235" t="s">
        <v>537</v>
      </c>
      <c r="C56" s="235" t="s">
        <v>406</v>
      </c>
      <c r="D56" s="235" t="s">
        <v>520</v>
      </c>
      <c r="E56" s="235" t="s">
        <v>127</v>
      </c>
      <c r="F56" s="235" t="s">
        <v>600</v>
      </c>
      <c r="G56" s="235" t="s">
        <v>134</v>
      </c>
      <c r="H56" s="235" t="s">
        <v>121</v>
      </c>
      <c r="I56" s="235" t="s">
        <v>536</v>
      </c>
      <c r="J56" s="236" t="s">
        <v>209</v>
      </c>
      <c r="K56" s="237">
        <v>201722.67</v>
      </c>
      <c r="L56" s="237">
        <v>0</v>
      </c>
      <c r="M56" s="237">
        <f t="shared" si="0"/>
        <v>201722.67</v>
      </c>
      <c r="N56" s="237">
        <v>0</v>
      </c>
      <c r="O56" s="237">
        <f t="shared" si="0"/>
        <v>201722.67</v>
      </c>
    </row>
    <row r="57" spans="1:15" s="228" customFormat="1" ht="21" customHeight="1">
      <c r="A57" s="249">
        <v>47</v>
      </c>
      <c r="B57" s="235" t="s">
        <v>119</v>
      </c>
      <c r="C57" s="235" t="s">
        <v>406</v>
      </c>
      <c r="D57" s="235" t="s">
        <v>521</v>
      </c>
      <c r="E57" s="235" t="s">
        <v>120</v>
      </c>
      <c r="F57" s="235" t="s">
        <v>119</v>
      </c>
      <c r="G57" s="235" t="s">
        <v>120</v>
      </c>
      <c r="H57" s="235" t="s">
        <v>121</v>
      </c>
      <c r="I57" s="235" t="s">
        <v>119</v>
      </c>
      <c r="J57" s="236" t="s">
        <v>601</v>
      </c>
      <c r="K57" s="237">
        <f>K58+K61</f>
        <v>7800000</v>
      </c>
      <c r="L57" s="237">
        <v>0</v>
      </c>
      <c r="M57" s="237">
        <f t="shared" si="0"/>
        <v>7800000</v>
      </c>
      <c r="N57" s="237">
        <f>N58+N61+N66</f>
        <v>20000</v>
      </c>
      <c r="O57" s="237">
        <f t="shared" si="0"/>
        <v>7820000</v>
      </c>
    </row>
    <row r="58" spans="1:15" s="77" customFormat="1" ht="55.5" customHeight="1">
      <c r="A58" s="249">
        <v>48</v>
      </c>
      <c r="B58" s="235" t="s">
        <v>248</v>
      </c>
      <c r="C58" s="235" t="s">
        <v>406</v>
      </c>
      <c r="D58" s="235" t="s">
        <v>521</v>
      </c>
      <c r="E58" s="235" t="s">
        <v>127</v>
      </c>
      <c r="F58" s="235" t="s">
        <v>119</v>
      </c>
      <c r="G58" s="235" t="s">
        <v>120</v>
      </c>
      <c r="H58" s="235" t="s">
        <v>121</v>
      </c>
      <c r="I58" s="235" t="s">
        <v>119</v>
      </c>
      <c r="J58" s="236" t="s">
        <v>210</v>
      </c>
      <c r="K58" s="237">
        <f>K59</f>
        <v>1400000</v>
      </c>
      <c r="L58" s="237">
        <v>0</v>
      </c>
      <c r="M58" s="237">
        <f t="shared" si="0"/>
        <v>1400000</v>
      </c>
      <c r="N58" s="237">
        <v>0</v>
      </c>
      <c r="O58" s="237">
        <f t="shared" si="0"/>
        <v>1400000</v>
      </c>
    </row>
    <row r="59" spans="1:15" s="77" customFormat="1" ht="54.75" customHeight="1">
      <c r="A59" s="249">
        <v>49</v>
      </c>
      <c r="B59" s="235" t="s">
        <v>248</v>
      </c>
      <c r="C59" s="235" t="s">
        <v>406</v>
      </c>
      <c r="D59" s="235" t="s">
        <v>521</v>
      </c>
      <c r="E59" s="235" t="s">
        <v>127</v>
      </c>
      <c r="F59" s="235" t="s">
        <v>602</v>
      </c>
      <c r="G59" s="235" t="s">
        <v>134</v>
      </c>
      <c r="H59" s="235" t="s">
        <v>121</v>
      </c>
      <c r="I59" s="235" t="s">
        <v>546</v>
      </c>
      <c r="J59" s="236" t="s">
        <v>211</v>
      </c>
      <c r="K59" s="237">
        <f>K60</f>
        <v>1400000</v>
      </c>
      <c r="L59" s="237">
        <v>0</v>
      </c>
      <c r="M59" s="237">
        <f t="shared" si="0"/>
        <v>1400000</v>
      </c>
      <c r="N59" s="237">
        <v>0</v>
      </c>
      <c r="O59" s="237">
        <f t="shared" si="0"/>
        <v>1400000</v>
      </c>
    </row>
    <row r="60" spans="1:15" s="77" customFormat="1" ht="54" customHeight="1">
      <c r="A60" s="249">
        <v>50</v>
      </c>
      <c r="B60" s="235" t="s">
        <v>248</v>
      </c>
      <c r="C60" s="235" t="s">
        <v>406</v>
      </c>
      <c r="D60" s="235" t="s">
        <v>521</v>
      </c>
      <c r="E60" s="235" t="s">
        <v>127</v>
      </c>
      <c r="F60" s="235" t="s">
        <v>603</v>
      </c>
      <c r="G60" s="235" t="s">
        <v>134</v>
      </c>
      <c r="H60" s="235" t="s">
        <v>121</v>
      </c>
      <c r="I60" s="235" t="s">
        <v>546</v>
      </c>
      <c r="J60" s="236" t="s">
        <v>212</v>
      </c>
      <c r="K60" s="237">
        <f>800000+600000</f>
        <v>1400000</v>
      </c>
      <c r="L60" s="237">
        <v>0</v>
      </c>
      <c r="M60" s="237">
        <f t="shared" si="0"/>
        <v>1400000</v>
      </c>
      <c r="N60" s="237">
        <v>0</v>
      </c>
      <c r="O60" s="237">
        <f t="shared" si="0"/>
        <v>1400000</v>
      </c>
    </row>
    <row r="61" spans="1:15" s="77" customFormat="1" ht="32.25" customHeight="1">
      <c r="A61" s="249">
        <v>51</v>
      </c>
      <c r="B61" s="235" t="s">
        <v>248</v>
      </c>
      <c r="C61" s="235" t="s">
        <v>406</v>
      </c>
      <c r="D61" s="235" t="s">
        <v>521</v>
      </c>
      <c r="E61" s="235" t="s">
        <v>604</v>
      </c>
      <c r="F61" s="235" t="s">
        <v>119</v>
      </c>
      <c r="G61" s="235" t="s">
        <v>120</v>
      </c>
      <c r="H61" s="235" t="s">
        <v>121</v>
      </c>
      <c r="I61" s="235" t="s">
        <v>547</v>
      </c>
      <c r="J61" s="236" t="s">
        <v>213</v>
      </c>
      <c r="K61" s="237">
        <f>K62+K64</f>
        <v>6400000</v>
      </c>
      <c r="L61" s="237">
        <v>0</v>
      </c>
      <c r="M61" s="237">
        <f t="shared" si="0"/>
        <v>6400000</v>
      </c>
      <c r="N61" s="237">
        <f>N62+N64</f>
        <v>0</v>
      </c>
      <c r="O61" s="237">
        <f t="shared" si="0"/>
        <v>6400000</v>
      </c>
    </row>
    <row r="62" spans="1:15" s="77" customFormat="1" ht="28.5" customHeight="1">
      <c r="A62" s="249">
        <v>52</v>
      </c>
      <c r="B62" s="235" t="s">
        <v>248</v>
      </c>
      <c r="C62" s="235" t="s">
        <v>406</v>
      </c>
      <c r="D62" s="235" t="s">
        <v>521</v>
      </c>
      <c r="E62" s="235" t="s">
        <v>604</v>
      </c>
      <c r="F62" s="235" t="s">
        <v>126</v>
      </c>
      <c r="G62" s="235" t="s">
        <v>120</v>
      </c>
      <c r="H62" s="235" t="s">
        <v>121</v>
      </c>
      <c r="I62" s="235" t="s">
        <v>547</v>
      </c>
      <c r="J62" s="238" t="s">
        <v>214</v>
      </c>
      <c r="K62" s="237">
        <f>K63</f>
        <v>2400000</v>
      </c>
      <c r="L62" s="237">
        <v>0</v>
      </c>
      <c r="M62" s="237">
        <f t="shared" si="0"/>
        <v>2400000</v>
      </c>
      <c r="N62" s="237">
        <f>N63</f>
        <v>0</v>
      </c>
      <c r="O62" s="237">
        <f t="shared" si="0"/>
        <v>2400000</v>
      </c>
    </row>
    <row r="63" spans="1:15" s="77" customFormat="1" ht="27.75" customHeight="1">
      <c r="A63" s="249">
        <v>53</v>
      </c>
      <c r="B63" s="235" t="s">
        <v>248</v>
      </c>
      <c r="C63" s="235" t="s">
        <v>406</v>
      </c>
      <c r="D63" s="235" t="s">
        <v>521</v>
      </c>
      <c r="E63" s="235" t="s">
        <v>604</v>
      </c>
      <c r="F63" s="235" t="s">
        <v>248</v>
      </c>
      <c r="G63" s="235" t="s">
        <v>134</v>
      </c>
      <c r="H63" s="235" t="s">
        <v>121</v>
      </c>
      <c r="I63" s="235" t="s">
        <v>547</v>
      </c>
      <c r="J63" s="236" t="s">
        <v>870</v>
      </c>
      <c r="K63" s="237">
        <v>2400000</v>
      </c>
      <c r="L63" s="237">
        <v>0</v>
      </c>
      <c r="M63" s="237">
        <f t="shared" si="0"/>
        <v>2400000</v>
      </c>
      <c r="N63" s="237">
        <v>0</v>
      </c>
      <c r="O63" s="237">
        <f t="shared" si="0"/>
        <v>2400000</v>
      </c>
    </row>
    <row r="64" spans="1:15" s="77" customFormat="1" ht="41.25" customHeight="1">
      <c r="A64" s="249">
        <v>54</v>
      </c>
      <c r="B64" s="235" t="s">
        <v>248</v>
      </c>
      <c r="C64" s="235" t="s">
        <v>406</v>
      </c>
      <c r="D64" s="235" t="s">
        <v>521</v>
      </c>
      <c r="E64" s="235" t="s">
        <v>604</v>
      </c>
      <c r="F64" s="235" t="s">
        <v>129</v>
      </c>
      <c r="G64" s="235" t="s">
        <v>120</v>
      </c>
      <c r="H64" s="235" t="s">
        <v>121</v>
      </c>
      <c r="I64" s="235" t="s">
        <v>547</v>
      </c>
      <c r="J64" s="236" t="s">
        <v>215</v>
      </c>
      <c r="K64" s="237">
        <f>K65</f>
        <v>4000000</v>
      </c>
      <c r="L64" s="237">
        <v>0</v>
      </c>
      <c r="M64" s="237">
        <f t="shared" si="0"/>
        <v>4000000</v>
      </c>
      <c r="N64" s="237">
        <f>N65</f>
        <v>0</v>
      </c>
      <c r="O64" s="237">
        <f t="shared" si="0"/>
        <v>4000000</v>
      </c>
    </row>
    <row r="65" spans="1:15" s="77" customFormat="1" ht="39.75" customHeight="1">
      <c r="A65" s="249">
        <v>55</v>
      </c>
      <c r="B65" s="235" t="s">
        <v>248</v>
      </c>
      <c r="C65" s="235" t="s">
        <v>406</v>
      </c>
      <c r="D65" s="235" t="s">
        <v>521</v>
      </c>
      <c r="E65" s="235" t="s">
        <v>604</v>
      </c>
      <c r="F65" s="235" t="s">
        <v>605</v>
      </c>
      <c r="G65" s="235" t="s">
        <v>134</v>
      </c>
      <c r="H65" s="235" t="s">
        <v>121</v>
      </c>
      <c r="I65" s="235" t="s">
        <v>547</v>
      </c>
      <c r="J65" s="236" t="s">
        <v>216</v>
      </c>
      <c r="K65" s="237">
        <v>4000000</v>
      </c>
      <c r="L65" s="237">
        <v>0</v>
      </c>
      <c r="M65" s="237">
        <f t="shared" si="0"/>
        <v>4000000</v>
      </c>
      <c r="N65" s="237">
        <v>0</v>
      </c>
      <c r="O65" s="237">
        <f t="shared" si="0"/>
        <v>4000000</v>
      </c>
    </row>
    <row r="66" spans="1:15" s="77" customFormat="1" ht="51.75" customHeight="1">
      <c r="A66" s="249">
        <v>56</v>
      </c>
      <c r="B66" s="235" t="s">
        <v>248</v>
      </c>
      <c r="C66" s="235" t="s">
        <v>406</v>
      </c>
      <c r="D66" s="235" t="s">
        <v>521</v>
      </c>
      <c r="E66" s="235" t="s">
        <v>604</v>
      </c>
      <c r="F66" s="235" t="s">
        <v>1229</v>
      </c>
      <c r="G66" s="235" t="s">
        <v>523</v>
      </c>
      <c r="H66" s="235" t="s">
        <v>121</v>
      </c>
      <c r="I66" s="235" t="s">
        <v>547</v>
      </c>
      <c r="J66" s="236" t="s">
        <v>1224</v>
      </c>
      <c r="K66" s="237"/>
      <c r="L66" s="237"/>
      <c r="M66" s="237">
        <v>0</v>
      </c>
      <c r="N66" s="237">
        <v>20000</v>
      </c>
      <c r="O66" s="237">
        <f>M66+N66</f>
        <v>20000</v>
      </c>
    </row>
    <row r="67" spans="1:15" s="228" customFormat="1" ht="20.25" customHeight="1">
      <c r="A67" s="249">
        <v>57</v>
      </c>
      <c r="B67" s="235" t="s">
        <v>119</v>
      </c>
      <c r="C67" s="235" t="s">
        <v>406</v>
      </c>
      <c r="D67" s="235" t="s">
        <v>562</v>
      </c>
      <c r="E67" s="235" t="s">
        <v>120</v>
      </c>
      <c r="F67" s="235" t="s">
        <v>119</v>
      </c>
      <c r="G67" s="235" t="s">
        <v>120</v>
      </c>
      <c r="H67" s="235" t="s">
        <v>121</v>
      </c>
      <c r="I67" s="235" t="s">
        <v>119</v>
      </c>
      <c r="J67" s="236" t="s">
        <v>606</v>
      </c>
      <c r="K67" s="237">
        <f>K68+K71+K72+K76+K78+K79+K83+K84+K74</f>
        <v>1060610</v>
      </c>
      <c r="L67" s="237">
        <v>0</v>
      </c>
      <c r="M67" s="237">
        <f t="shared" si="0"/>
        <v>1060610</v>
      </c>
      <c r="N67" s="237">
        <f>N68+N71+N72+N74+N76+N78+N79+N81+N83+N84</f>
        <v>85000</v>
      </c>
      <c r="O67" s="237">
        <f t="shared" si="0"/>
        <v>1145610</v>
      </c>
    </row>
    <row r="68" spans="1:15" s="77" customFormat="1" ht="20.25" customHeight="1">
      <c r="A68" s="249">
        <v>58</v>
      </c>
      <c r="B68" s="235" t="s">
        <v>492</v>
      </c>
      <c r="C68" s="235" t="s">
        <v>406</v>
      </c>
      <c r="D68" s="235" t="s">
        <v>562</v>
      </c>
      <c r="E68" s="235" t="s">
        <v>132</v>
      </c>
      <c r="F68" s="235" t="s">
        <v>119</v>
      </c>
      <c r="G68" s="235" t="s">
        <v>120</v>
      </c>
      <c r="H68" s="235" t="s">
        <v>121</v>
      </c>
      <c r="I68" s="235" t="s">
        <v>563</v>
      </c>
      <c r="J68" s="236" t="s">
        <v>217</v>
      </c>
      <c r="K68" s="237">
        <f>K69+K70</f>
        <v>13610</v>
      </c>
      <c r="L68" s="237">
        <v>0</v>
      </c>
      <c r="M68" s="237">
        <f t="shared" si="0"/>
        <v>13610</v>
      </c>
      <c r="N68" s="237">
        <f>N69+N70</f>
        <v>5000</v>
      </c>
      <c r="O68" s="237">
        <f t="shared" si="0"/>
        <v>18610</v>
      </c>
    </row>
    <row r="69" spans="1:15" s="77" customFormat="1" ht="43.5" customHeight="1">
      <c r="A69" s="249">
        <v>59</v>
      </c>
      <c r="B69" s="235" t="s">
        <v>492</v>
      </c>
      <c r="C69" s="235" t="s">
        <v>406</v>
      </c>
      <c r="D69" s="235" t="s">
        <v>562</v>
      </c>
      <c r="E69" s="235" t="s">
        <v>132</v>
      </c>
      <c r="F69" s="235" t="s">
        <v>126</v>
      </c>
      <c r="G69" s="235" t="s">
        <v>123</v>
      </c>
      <c r="H69" s="235" t="s">
        <v>121</v>
      </c>
      <c r="I69" s="235" t="s">
        <v>563</v>
      </c>
      <c r="J69" s="236" t="s">
        <v>218</v>
      </c>
      <c r="K69" s="237">
        <v>13000</v>
      </c>
      <c r="L69" s="237">
        <v>0</v>
      </c>
      <c r="M69" s="237">
        <f t="shared" si="0"/>
        <v>13000</v>
      </c>
      <c r="N69" s="237">
        <v>5000</v>
      </c>
      <c r="O69" s="237">
        <f t="shared" si="0"/>
        <v>18000</v>
      </c>
    </row>
    <row r="70" spans="1:15" s="77" customFormat="1" ht="44.25" customHeight="1">
      <c r="A70" s="249">
        <v>60</v>
      </c>
      <c r="B70" s="235" t="s">
        <v>492</v>
      </c>
      <c r="C70" s="235" t="s">
        <v>406</v>
      </c>
      <c r="D70" s="235" t="s">
        <v>562</v>
      </c>
      <c r="E70" s="235" t="s">
        <v>132</v>
      </c>
      <c r="F70" s="235" t="s">
        <v>130</v>
      </c>
      <c r="G70" s="235" t="s">
        <v>123</v>
      </c>
      <c r="H70" s="235" t="s">
        <v>121</v>
      </c>
      <c r="I70" s="235" t="s">
        <v>563</v>
      </c>
      <c r="J70" s="236" t="s">
        <v>219</v>
      </c>
      <c r="K70" s="237">
        <v>610</v>
      </c>
      <c r="L70" s="237">
        <v>0</v>
      </c>
      <c r="M70" s="237">
        <f t="shared" si="0"/>
        <v>610</v>
      </c>
      <c r="N70" s="237">
        <v>0</v>
      </c>
      <c r="O70" s="237">
        <f t="shared" si="0"/>
        <v>610</v>
      </c>
    </row>
    <row r="71" spans="1:15" s="77" customFormat="1" ht="41.25" customHeight="1">
      <c r="A71" s="249">
        <v>61</v>
      </c>
      <c r="B71" s="235" t="s">
        <v>492</v>
      </c>
      <c r="C71" s="235" t="s">
        <v>406</v>
      </c>
      <c r="D71" s="235" t="s">
        <v>562</v>
      </c>
      <c r="E71" s="235" t="s">
        <v>604</v>
      </c>
      <c r="F71" s="235" t="s">
        <v>119</v>
      </c>
      <c r="G71" s="235" t="s">
        <v>123</v>
      </c>
      <c r="H71" s="235" t="s">
        <v>121</v>
      </c>
      <c r="I71" s="235" t="s">
        <v>563</v>
      </c>
      <c r="J71" s="236" t="s">
        <v>220</v>
      </c>
      <c r="K71" s="237">
        <v>91000</v>
      </c>
      <c r="L71" s="237">
        <v>0</v>
      </c>
      <c r="M71" s="237">
        <f t="shared" si="0"/>
        <v>91000</v>
      </c>
      <c r="N71" s="237">
        <v>0</v>
      </c>
      <c r="O71" s="237">
        <f t="shared" si="0"/>
        <v>91000</v>
      </c>
    </row>
    <row r="72" spans="1:15" s="77" customFormat="1" ht="27" customHeight="1">
      <c r="A72" s="249">
        <v>62</v>
      </c>
      <c r="B72" s="235" t="s">
        <v>564</v>
      </c>
      <c r="C72" s="235" t="s">
        <v>406</v>
      </c>
      <c r="D72" s="235" t="s">
        <v>562</v>
      </c>
      <c r="E72" s="235" t="s">
        <v>140</v>
      </c>
      <c r="F72" s="235" t="s">
        <v>119</v>
      </c>
      <c r="G72" s="235" t="s">
        <v>123</v>
      </c>
      <c r="H72" s="235" t="s">
        <v>121</v>
      </c>
      <c r="I72" s="235" t="s">
        <v>563</v>
      </c>
      <c r="J72" s="236" t="s">
        <v>221</v>
      </c>
      <c r="K72" s="237">
        <f>K73</f>
        <v>110000</v>
      </c>
      <c r="L72" s="237">
        <v>0</v>
      </c>
      <c r="M72" s="237">
        <f t="shared" si="0"/>
        <v>110000</v>
      </c>
      <c r="N72" s="237">
        <f>N73</f>
        <v>0</v>
      </c>
      <c r="O72" s="237">
        <f t="shared" si="0"/>
        <v>110000</v>
      </c>
    </row>
    <row r="73" spans="1:15" s="77" customFormat="1" ht="25.15" customHeight="1">
      <c r="A73" s="249">
        <v>63</v>
      </c>
      <c r="B73" s="235" t="s">
        <v>564</v>
      </c>
      <c r="C73" s="235" t="s">
        <v>406</v>
      </c>
      <c r="D73" s="235" t="s">
        <v>562</v>
      </c>
      <c r="E73" s="235" t="s">
        <v>140</v>
      </c>
      <c r="F73" s="235" t="s">
        <v>126</v>
      </c>
      <c r="G73" s="235" t="s">
        <v>123</v>
      </c>
      <c r="H73" s="235" t="s">
        <v>121</v>
      </c>
      <c r="I73" s="235" t="s">
        <v>563</v>
      </c>
      <c r="J73" s="236" t="s">
        <v>222</v>
      </c>
      <c r="K73" s="237">
        <v>110000</v>
      </c>
      <c r="L73" s="237">
        <v>0</v>
      </c>
      <c r="M73" s="237">
        <f t="shared" si="0"/>
        <v>110000</v>
      </c>
      <c r="N73" s="237">
        <v>0</v>
      </c>
      <c r="O73" s="237">
        <f t="shared" si="0"/>
        <v>110000</v>
      </c>
    </row>
    <row r="74" spans="1:15" s="84" customFormat="1" ht="35.25" customHeight="1" outlineLevel="3">
      <c r="A74" s="249">
        <v>64</v>
      </c>
      <c r="B74" s="239" t="s">
        <v>871</v>
      </c>
      <c r="C74" s="239" t="s">
        <v>406</v>
      </c>
      <c r="D74" s="239" t="s">
        <v>562</v>
      </c>
      <c r="E74" s="239" t="s">
        <v>586</v>
      </c>
      <c r="F74" s="239" t="s">
        <v>119</v>
      </c>
      <c r="G74" s="239" t="s">
        <v>120</v>
      </c>
      <c r="H74" s="239" t="s">
        <v>121</v>
      </c>
      <c r="I74" s="239" t="s">
        <v>563</v>
      </c>
      <c r="J74" s="240" t="s">
        <v>872</v>
      </c>
      <c r="K74" s="241">
        <f>K75</f>
        <v>20000</v>
      </c>
      <c r="L74" s="242">
        <v>0</v>
      </c>
      <c r="M74" s="237">
        <f t="shared" si="0"/>
        <v>20000</v>
      </c>
      <c r="N74" s="242">
        <f>N75</f>
        <v>0</v>
      </c>
      <c r="O74" s="237">
        <f t="shared" si="0"/>
        <v>20000</v>
      </c>
    </row>
    <row r="75" spans="1:15" s="84" customFormat="1" ht="30.75" customHeight="1" outlineLevel="3">
      <c r="A75" s="249">
        <v>65</v>
      </c>
      <c r="B75" s="239" t="s">
        <v>871</v>
      </c>
      <c r="C75" s="239" t="s">
        <v>406</v>
      </c>
      <c r="D75" s="239" t="s">
        <v>562</v>
      </c>
      <c r="E75" s="239" t="s">
        <v>586</v>
      </c>
      <c r="F75" s="239" t="s">
        <v>602</v>
      </c>
      <c r="G75" s="239" t="s">
        <v>134</v>
      </c>
      <c r="H75" s="239" t="s">
        <v>121</v>
      </c>
      <c r="I75" s="239" t="s">
        <v>563</v>
      </c>
      <c r="J75" s="240" t="s">
        <v>656</v>
      </c>
      <c r="K75" s="241">
        <v>20000</v>
      </c>
      <c r="L75" s="242">
        <v>0</v>
      </c>
      <c r="M75" s="237">
        <f t="shared" si="0"/>
        <v>20000</v>
      </c>
      <c r="N75" s="242">
        <v>0</v>
      </c>
      <c r="O75" s="237">
        <f t="shared" si="0"/>
        <v>20000</v>
      </c>
    </row>
    <row r="76" spans="1:15" s="77" customFormat="1" ht="40.5" customHeight="1">
      <c r="A76" s="249">
        <v>66</v>
      </c>
      <c r="B76" s="235" t="s">
        <v>119</v>
      </c>
      <c r="C76" s="235" t="s">
        <v>406</v>
      </c>
      <c r="D76" s="235" t="s">
        <v>562</v>
      </c>
      <c r="E76" s="235" t="s">
        <v>329</v>
      </c>
      <c r="F76" s="235" t="s">
        <v>119</v>
      </c>
      <c r="G76" s="235" t="s">
        <v>120</v>
      </c>
      <c r="H76" s="235" t="s">
        <v>121</v>
      </c>
      <c r="I76" s="235" t="s">
        <v>563</v>
      </c>
      <c r="J76" s="236" t="s">
        <v>820</v>
      </c>
      <c r="K76" s="237">
        <f>K77</f>
        <v>200000</v>
      </c>
      <c r="L76" s="237">
        <v>0</v>
      </c>
      <c r="M76" s="237">
        <f t="shared" si="0"/>
        <v>200000</v>
      </c>
      <c r="N76" s="237">
        <f>N77</f>
        <v>0</v>
      </c>
      <c r="O76" s="237">
        <f t="shared" si="0"/>
        <v>200000</v>
      </c>
    </row>
    <row r="77" spans="1:15" s="77" customFormat="1" ht="21.75" customHeight="1">
      <c r="A77" s="249">
        <v>67</v>
      </c>
      <c r="B77" s="235" t="s">
        <v>328</v>
      </c>
      <c r="C77" s="235" t="s">
        <v>406</v>
      </c>
      <c r="D77" s="235" t="s">
        <v>562</v>
      </c>
      <c r="E77" s="235" t="s">
        <v>329</v>
      </c>
      <c r="F77" s="235" t="s">
        <v>599</v>
      </c>
      <c r="G77" s="235" t="s">
        <v>123</v>
      </c>
      <c r="H77" s="235" t="s">
        <v>121</v>
      </c>
      <c r="I77" s="235" t="s">
        <v>563</v>
      </c>
      <c r="J77" s="236" t="s">
        <v>821</v>
      </c>
      <c r="K77" s="237">
        <v>200000</v>
      </c>
      <c r="L77" s="237">
        <v>0</v>
      </c>
      <c r="M77" s="237">
        <f t="shared" ref="M77:O171" si="1">K77+L77</f>
        <v>200000</v>
      </c>
      <c r="N77" s="237">
        <v>0</v>
      </c>
      <c r="O77" s="237">
        <f t="shared" si="1"/>
        <v>200000</v>
      </c>
    </row>
    <row r="78" spans="1:15" s="160" customFormat="1" ht="39.75" customHeight="1">
      <c r="A78" s="249">
        <v>68</v>
      </c>
      <c r="B78" s="235" t="s">
        <v>564</v>
      </c>
      <c r="C78" s="235" t="s">
        <v>406</v>
      </c>
      <c r="D78" s="235" t="s">
        <v>562</v>
      </c>
      <c r="E78" s="235" t="s">
        <v>297</v>
      </c>
      <c r="F78" s="235" t="s">
        <v>119</v>
      </c>
      <c r="G78" s="235" t="s">
        <v>123</v>
      </c>
      <c r="H78" s="235" t="s">
        <v>121</v>
      </c>
      <c r="I78" s="235" t="s">
        <v>563</v>
      </c>
      <c r="J78" s="236" t="s">
        <v>822</v>
      </c>
      <c r="K78" s="237">
        <v>11000</v>
      </c>
      <c r="L78" s="237">
        <v>0</v>
      </c>
      <c r="M78" s="237">
        <f t="shared" si="1"/>
        <v>11000</v>
      </c>
      <c r="N78" s="237">
        <v>0</v>
      </c>
      <c r="O78" s="237">
        <f t="shared" si="1"/>
        <v>11000</v>
      </c>
    </row>
    <row r="79" spans="1:15" s="77" customFormat="1" ht="17.25" customHeight="1">
      <c r="A79" s="249">
        <v>69</v>
      </c>
      <c r="B79" s="235" t="s">
        <v>564</v>
      </c>
      <c r="C79" s="235" t="s">
        <v>406</v>
      </c>
      <c r="D79" s="235" t="s">
        <v>562</v>
      </c>
      <c r="E79" s="235" t="s">
        <v>823</v>
      </c>
      <c r="F79" s="235" t="s">
        <v>119</v>
      </c>
      <c r="G79" s="235" t="s">
        <v>123</v>
      </c>
      <c r="H79" s="235" t="s">
        <v>121</v>
      </c>
      <c r="I79" s="235" t="s">
        <v>563</v>
      </c>
      <c r="J79" s="236" t="s">
        <v>824</v>
      </c>
      <c r="K79" s="237">
        <f>K80</f>
        <v>35000</v>
      </c>
      <c r="L79" s="237">
        <v>0</v>
      </c>
      <c r="M79" s="237">
        <f t="shared" si="1"/>
        <v>35000</v>
      </c>
      <c r="N79" s="237">
        <f>N80</f>
        <v>0</v>
      </c>
      <c r="O79" s="237">
        <f t="shared" si="1"/>
        <v>35000</v>
      </c>
    </row>
    <row r="80" spans="1:15" s="77" customFormat="1" ht="32.25" customHeight="1">
      <c r="A80" s="249">
        <v>70</v>
      </c>
      <c r="B80" s="235" t="s">
        <v>564</v>
      </c>
      <c r="C80" s="235" t="s">
        <v>406</v>
      </c>
      <c r="D80" s="235" t="s">
        <v>562</v>
      </c>
      <c r="E80" s="235" t="s">
        <v>823</v>
      </c>
      <c r="F80" s="235" t="s">
        <v>130</v>
      </c>
      <c r="G80" s="235" t="s">
        <v>123</v>
      </c>
      <c r="H80" s="235" t="s">
        <v>121</v>
      </c>
      <c r="I80" s="235" t="s">
        <v>563</v>
      </c>
      <c r="J80" s="236" t="s">
        <v>825</v>
      </c>
      <c r="K80" s="237">
        <v>35000</v>
      </c>
      <c r="L80" s="237">
        <v>0</v>
      </c>
      <c r="M80" s="237">
        <f t="shared" si="1"/>
        <v>35000</v>
      </c>
      <c r="N80" s="237"/>
      <c r="O80" s="237">
        <f t="shared" si="1"/>
        <v>35000</v>
      </c>
    </row>
    <row r="81" spans="1:16" s="77" customFormat="1" ht="32.25" customHeight="1">
      <c r="A81" s="249">
        <v>71</v>
      </c>
      <c r="B81" s="235" t="s">
        <v>1230</v>
      </c>
      <c r="C81" s="235" t="s">
        <v>406</v>
      </c>
      <c r="D81" s="235" t="s">
        <v>562</v>
      </c>
      <c r="E81" s="235" t="s">
        <v>298</v>
      </c>
      <c r="F81" s="235" t="s">
        <v>119</v>
      </c>
      <c r="G81" s="235" t="s">
        <v>120</v>
      </c>
      <c r="H81" s="235" t="s">
        <v>121</v>
      </c>
      <c r="I81" s="235" t="s">
        <v>563</v>
      </c>
      <c r="J81" s="236" t="s">
        <v>1231</v>
      </c>
      <c r="K81" s="237"/>
      <c r="L81" s="237"/>
      <c r="M81" s="237">
        <v>0</v>
      </c>
      <c r="N81" s="237">
        <f>N82</f>
        <v>80000</v>
      </c>
      <c r="O81" s="237">
        <f>O82</f>
        <v>80000</v>
      </c>
    </row>
    <row r="82" spans="1:16" s="77" customFormat="1" ht="32.25" customHeight="1">
      <c r="A82" s="249">
        <v>72</v>
      </c>
      <c r="B82" s="235" t="s">
        <v>1230</v>
      </c>
      <c r="C82" s="235" t="s">
        <v>406</v>
      </c>
      <c r="D82" s="235" t="s">
        <v>562</v>
      </c>
      <c r="E82" s="235" t="s">
        <v>298</v>
      </c>
      <c r="F82" s="235" t="s">
        <v>130</v>
      </c>
      <c r="G82" s="235" t="s">
        <v>134</v>
      </c>
      <c r="H82" s="235" t="s">
        <v>121</v>
      </c>
      <c r="I82" s="235" t="s">
        <v>563</v>
      </c>
      <c r="J82" s="236" t="s">
        <v>1232</v>
      </c>
      <c r="K82" s="237"/>
      <c r="L82" s="237"/>
      <c r="M82" s="237">
        <v>0</v>
      </c>
      <c r="N82" s="237">
        <v>80000</v>
      </c>
      <c r="O82" s="237">
        <f>M82+N82</f>
        <v>80000</v>
      </c>
    </row>
    <row r="83" spans="1:16" s="77" customFormat="1" ht="49.15" customHeight="1">
      <c r="A83" s="249">
        <v>73</v>
      </c>
      <c r="B83" s="235" t="s">
        <v>119</v>
      </c>
      <c r="C83" s="235" t="s">
        <v>406</v>
      </c>
      <c r="D83" s="235" t="s">
        <v>562</v>
      </c>
      <c r="E83" s="235" t="s">
        <v>341</v>
      </c>
      <c r="F83" s="235" t="s">
        <v>119</v>
      </c>
      <c r="G83" s="235" t="s">
        <v>123</v>
      </c>
      <c r="H83" s="235" t="s">
        <v>121</v>
      </c>
      <c r="I83" s="235" t="s">
        <v>563</v>
      </c>
      <c r="J83" s="236" t="s">
        <v>607</v>
      </c>
      <c r="K83" s="237">
        <v>100000</v>
      </c>
      <c r="L83" s="237">
        <v>0</v>
      </c>
      <c r="M83" s="237">
        <f t="shared" si="1"/>
        <v>100000</v>
      </c>
      <c r="N83" s="237">
        <v>0</v>
      </c>
      <c r="O83" s="237">
        <f t="shared" si="1"/>
        <v>100000</v>
      </c>
    </row>
    <row r="84" spans="1:16" s="77" customFormat="1" ht="36" customHeight="1">
      <c r="A84" s="249">
        <v>74</v>
      </c>
      <c r="B84" s="235" t="s">
        <v>119</v>
      </c>
      <c r="C84" s="235" t="s">
        <v>406</v>
      </c>
      <c r="D84" s="235" t="s">
        <v>562</v>
      </c>
      <c r="E84" s="235" t="s">
        <v>416</v>
      </c>
      <c r="F84" s="235" t="s">
        <v>119</v>
      </c>
      <c r="G84" s="235" t="s">
        <v>120</v>
      </c>
      <c r="H84" s="235" t="s">
        <v>121</v>
      </c>
      <c r="I84" s="235" t="s">
        <v>563</v>
      </c>
      <c r="J84" s="236" t="s">
        <v>608</v>
      </c>
      <c r="K84" s="237">
        <f>K85</f>
        <v>480000</v>
      </c>
      <c r="L84" s="237">
        <v>0</v>
      </c>
      <c r="M84" s="237">
        <f t="shared" si="1"/>
        <v>480000</v>
      </c>
      <c r="N84" s="237">
        <f>N85</f>
        <v>0</v>
      </c>
      <c r="O84" s="237">
        <f t="shared" si="1"/>
        <v>480000</v>
      </c>
    </row>
    <row r="85" spans="1:16" s="77" customFormat="1" ht="33" customHeight="1">
      <c r="A85" s="249">
        <v>75</v>
      </c>
      <c r="B85" s="235" t="s">
        <v>119</v>
      </c>
      <c r="C85" s="235" t="s">
        <v>406</v>
      </c>
      <c r="D85" s="235" t="s">
        <v>562</v>
      </c>
      <c r="E85" s="235" t="s">
        <v>416</v>
      </c>
      <c r="F85" s="235" t="s">
        <v>602</v>
      </c>
      <c r="G85" s="235" t="s">
        <v>134</v>
      </c>
      <c r="H85" s="235" t="s">
        <v>121</v>
      </c>
      <c r="I85" s="235" t="s">
        <v>563</v>
      </c>
      <c r="J85" s="236" t="s">
        <v>609</v>
      </c>
      <c r="K85" s="237">
        <v>480000</v>
      </c>
      <c r="L85" s="237">
        <v>0</v>
      </c>
      <c r="M85" s="237">
        <f t="shared" si="1"/>
        <v>480000</v>
      </c>
      <c r="N85" s="237">
        <v>0</v>
      </c>
      <c r="O85" s="237">
        <f t="shared" si="1"/>
        <v>480000</v>
      </c>
    </row>
    <row r="86" spans="1:16" s="228" customFormat="1" ht="19.5" customHeight="1">
      <c r="A86" s="249">
        <v>76</v>
      </c>
      <c r="B86" s="235" t="s">
        <v>119</v>
      </c>
      <c r="C86" s="235" t="s">
        <v>406</v>
      </c>
      <c r="D86" s="235" t="s">
        <v>873</v>
      </c>
      <c r="E86" s="235" t="s">
        <v>120</v>
      </c>
      <c r="F86" s="235" t="s">
        <v>119</v>
      </c>
      <c r="G86" s="235" t="s">
        <v>120</v>
      </c>
      <c r="H86" s="235" t="s">
        <v>121</v>
      </c>
      <c r="I86" s="235" t="s">
        <v>119</v>
      </c>
      <c r="J86" s="236" t="s">
        <v>874</v>
      </c>
      <c r="K86" s="237">
        <f>K87</f>
        <v>50000</v>
      </c>
      <c r="L86" s="237">
        <f>L87</f>
        <v>124150.73</v>
      </c>
      <c r="M86" s="237">
        <f t="shared" si="1"/>
        <v>174150.72999999998</v>
      </c>
      <c r="N86" s="237">
        <f>N87</f>
        <v>0</v>
      </c>
      <c r="O86" s="237">
        <f t="shared" si="1"/>
        <v>174150.72999999998</v>
      </c>
    </row>
    <row r="87" spans="1:16" s="160" customFormat="1" ht="18.75" customHeight="1">
      <c r="A87" s="249">
        <v>77</v>
      </c>
      <c r="B87" s="235" t="s">
        <v>119</v>
      </c>
      <c r="C87" s="235" t="s">
        <v>406</v>
      </c>
      <c r="D87" s="235" t="s">
        <v>873</v>
      </c>
      <c r="E87" s="235" t="s">
        <v>134</v>
      </c>
      <c r="F87" s="235" t="s">
        <v>119</v>
      </c>
      <c r="G87" s="235" t="s">
        <v>120</v>
      </c>
      <c r="H87" s="235" t="s">
        <v>121</v>
      </c>
      <c r="I87" s="235" t="s">
        <v>875</v>
      </c>
      <c r="J87" s="236" t="s">
        <v>876</v>
      </c>
      <c r="K87" s="237">
        <f>K88</f>
        <v>50000</v>
      </c>
      <c r="L87" s="237">
        <f>L88</f>
        <v>124150.73</v>
      </c>
      <c r="M87" s="237">
        <f t="shared" si="1"/>
        <v>174150.72999999998</v>
      </c>
      <c r="N87" s="237">
        <f>N88</f>
        <v>0</v>
      </c>
      <c r="O87" s="237">
        <f t="shared" si="1"/>
        <v>174150.72999999998</v>
      </c>
    </row>
    <row r="88" spans="1:16" s="160" customFormat="1" ht="18.75" customHeight="1">
      <c r="A88" s="249">
        <v>78</v>
      </c>
      <c r="B88" s="235" t="s">
        <v>119</v>
      </c>
      <c r="C88" s="235" t="s">
        <v>406</v>
      </c>
      <c r="D88" s="235" t="s">
        <v>873</v>
      </c>
      <c r="E88" s="235" t="s">
        <v>134</v>
      </c>
      <c r="F88" s="235" t="s">
        <v>602</v>
      </c>
      <c r="G88" s="235" t="s">
        <v>134</v>
      </c>
      <c r="H88" s="235" t="s">
        <v>121</v>
      </c>
      <c r="I88" s="235" t="s">
        <v>875</v>
      </c>
      <c r="J88" s="236" t="s">
        <v>678</v>
      </c>
      <c r="K88" s="237">
        <v>50000</v>
      </c>
      <c r="L88" s="237">
        <f>4387.24+21130.55+19236.77+79396.17</f>
        <v>124150.73</v>
      </c>
      <c r="M88" s="237">
        <f t="shared" si="1"/>
        <v>174150.72999999998</v>
      </c>
      <c r="N88" s="237">
        <f>119+18148.07+422.14-18689.21</f>
        <v>0</v>
      </c>
      <c r="O88" s="237">
        <f t="shared" si="1"/>
        <v>174150.72999999998</v>
      </c>
    </row>
    <row r="89" spans="1:16" s="228" customFormat="1" ht="14.25" customHeight="1">
      <c r="A89" s="249">
        <v>79</v>
      </c>
      <c r="B89" s="235" t="s">
        <v>119</v>
      </c>
      <c r="C89" s="235" t="s">
        <v>400</v>
      </c>
      <c r="D89" s="235" t="s">
        <v>120</v>
      </c>
      <c r="E89" s="235" t="s">
        <v>120</v>
      </c>
      <c r="F89" s="235" t="s">
        <v>119</v>
      </c>
      <c r="G89" s="235" t="s">
        <v>120</v>
      </c>
      <c r="H89" s="235" t="s">
        <v>121</v>
      </c>
      <c r="I89" s="235" t="s">
        <v>119</v>
      </c>
      <c r="J89" s="236" t="s">
        <v>611</v>
      </c>
      <c r="K89" s="237">
        <f>K90</f>
        <v>551021704.38999999</v>
      </c>
      <c r="L89" s="237">
        <f>L90+L165+L168</f>
        <v>66888997.789999992</v>
      </c>
      <c r="M89" s="237">
        <f t="shared" si="1"/>
        <v>617910702.17999995</v>
      </c>
      <c r="N89" s="237">
        <f>N90+N165+N168</f>
        <v>58753030.620000005</v>
      </c>
      <c r="O89" s="237">
        <f t="shared" si="1"/>
        <v>676663732.79999995</v>
      </c>
      <c r="P89" s="229"/>
    </row>
    <row r="90" spans="1:16" s="228" customFormat="1" ht="27" customHeight="1">
      <c r="A90" s="249">
        <v>80</v>
      </c>
      <c r="B90" s="235" t="s">
        <v>119</v>
      </c>
      <c r="C90" s="235" t="s">
        <v>400</v>
      </c>
      <c r="D90" s="235" t="s">
        <v>127</v>
      </c>
      <c r="E90" s="235" t="s">
        <v>120</v>
      </c>
      <c r="F90" s="235" t="s">
        <v>119</v>
      </c>
      <c r="G90" s="235" t="s">
        <v>120</v>
      </c>
      <c r="H90" s="235" t="s">
        <v>121</v>
      </c>
      <c r="I90" s="235" t="s">
        <v>119</v>
      </c>
      <c r="J90" s="236" t="s">
        <v>612</v>
      </c>
      <c r="K90" s="237">
        <f>K91+K95+K125+K157</f>
        <v>551021704.38999999</v>
      </c>
      <c r="L90" s="237">
        <f>L91+L95+L125+L157</f>
        <v>67043787.850000001</v>
      </c>
      <c r="M90" s="237">
        <f t="shared" si="1"/>
        <v>618065492.24000001</v>
      </c>
      <c r="N90" s="237">
        <f>N91+N95+N125+N157</f>
        <v>58243871.480000004</v>
      </c>
      <c r="O90" s="237">
        <f t="shared" si="1"/>
        <v>676309363.72000003</v>
      </c>
      <c r="P90" s="229"/>
    </row>
    <row r="91" spans="1:16" s="228" customFormat="1" ht="21" customHeight="1">
      <c r="A91" s="249">
        <v>81</v>
      </c>
      <c r="B91" s="235" t="s">
        <v>517</v>
      </c>
      <c r="C91" s="235" t="s">
        <v>400</v>
      </c>
      <c r="D91" s="235" t="s">
        <v>127</v>
      </c>
      <c r="E91" s="235" t="s">
        <v>523</v>
      </c>
      <c r="F91" s="235" t="s">
        <v>119</v>
      </c>
      <c r="G91" s="235" t="s">
        <v>120</v>
      </c>
      <c r="H91" s="235" t="s">
        <v>121</v>
      </c>
      <c r="I91" s="235" t="s">
        <v>417</v>
      </c>
      <c r="J91" s="236" t="s">
        <v>826</v>
      </c>
      <c r="K91" s="237">
        <f>K92</f>
        <v>214902700</v>
      </c>
      <c r="L91" s="237">
        <v>0</v>
      </c>
      <c r="M91" s="237">
        <f t="shared" si="1"/>
        <v>214902700</v>
      </c>
      <c r="N91" s="237">
        <f>N92</f>
        <v>0</v>
      </c>
      <c r="O91" s="237">
        <f t="shared" si="1"/>
        <v>214902700</v>
      </c>
    </row>
    <row r="92" spans="1:16" s="77" customFormat="1" ht="20.25" customHeight="1">
      <c r="A92" s="249">
        <v>82</v>
      </c>
      <c r="B92" s="235" t="s">
        <v>517</v>
      </c>
      <c r="C92" s="235" t="s">
        <v>400</v>
      </c>
      <c r="D92" s="235" t="s">
        <v>127</v>
      </c>
      <c r="E92" s="235" t="s">
        <v>827</v>
      </c>
      <c r="F92" s="235" t="s">
        <v>613</v>
      </c>
      <c r="G92" s="235" t="s">
        <v>120</v>
      </c>
      <c r="H92" s="235" t="s">
        <v>121</v>
      </c>
      <c r="I92" s="235" t="s">
        <v>417</v>
      </c>
      <c r="J92" s="236" t="s">
        <v>113</v>
      </c>
      <c r="K92" s="237">
        <f>K93</f>
        <v>214902700</v>
      </c>
      <c r="L92" s="237">
        <v>0</v>
      </c>
      <c r="M92" s="237">
        <f t="shared" si="1"/>
        <v>214902700</v>
      </c>
      <c r="N92" s="237">
        <f>N93</f>
        <v>0</v>
      </c>
      <c r="O92" s="237">
        <f t="shared" si="1"/>
        <v>214902700</v>
      </c>
      <c r="P92" s="230"/>
    </row>
    <row r="93" spans="1:16" s="77" customFormat="1" ht="27" customHeight="1">
      <c r="A93" s="249">
        <v>83</v>
      </c>
      <c r="B93" s="235" t="s">
        <v>517</v>
      </c>
      <c r="C93" s="235" t="s">
        <v>400</v>
      </c>
      <c r="D93" s="235" t="s">
        <v>127</v>
      </c>
      <c r="E93" s="235" t="s">
        <v>827</v>
      </c>
      <c r="F93" s="235" t="s">
        <v>613</v>
      </c>
      <c r="G93" s="235" t="s">
        <v>134</v>
      </c>
      <c r="H93" s="235" t="s">
        <v>121</v>
      </c>
      <c r="I93" s="235" t="s">
        <v>417</v>
      </c>
      <c r="J93" s="236" t="s">
        <v>828</v>
      </c>
      <c r="K93" s="237">
        <f>K94</f>
        <v>214902700</v>
      </c>
      <c r="L93" s="237">
        <v>0</v>
      </c>
      <c r="M93" s="237">
        <f t="shared" si="1"/>
        <v>214902700</v>
      </c>
      <c r="N93" s="237">
        <f>N94</f>
        <v>0</v>
      </c>
      <c r="O93" s="237">
        <f t="shared" si="1"/>
        <v>214902700</v>
      </c>
    </row>
    <row r="94" spans="1:16" s="77" customFormat="1" ht="27" customHeight="1">
      <c r="A94" s="249">
        <v>84</v>
      </c>
      <c r="B94" s="235" t="s">
        <v>517</v>
      </c>
      <c r="C94" s="235" t="s">
        <v>400</v>
      </c>
      <c r="D94" s="235" t="s">
        <v>127</v>
      </c>
      <c r="E94" s="235" t="s">
        <v>827</v>
      </c>
      <c r="F94" s="235" t="s">
        <v>613</v>
      </c>
      <c r="G94" s="235" t="s">
        <v>134</v>
      </c>
      <c r="H94" s="235" t="s">
        <v>614</v>
      </c>
      <c r="I94" s="235" t="s">
        <v>417</v>
      </c>
      <c r="J94" s="231" t="s">
        <v>877</v>
      </c>
      <c r="K94" s="237">
        <v>214902700</v>
      </c>
      <c r="L94" s="237">
        <v>0</v>
      </c>
      <c r="M94" s="237">
        <f t="shared" si="1"/>
        <v>214902700</v>
      </c>
      <c r="N94" s="237">
        <v>0</v>
      </c>
      <c r="O94" s="237">
        <f t="shared" si="1"/>
        <v>214902700</v>
      </c>
    </row>
    <row r="95" spans="1:16" s="228" customFormat="1" ht="30" customHeight="1">
      <c r="A95" s="249">
        <v>85</v>
      </c>
      <c r="B95" s="235" t="s">
        <v>517</v>
      </c>
      <c r="C95" s="235" t="s">
        <v>400</v>
      </c>
      <c r="D95" s="235" t="s">
        <v>127</v>
      </c>
      <c r="E95" s="235" t="s">
        <v>829</v>
      </c>
      <c r="F95" s="235" t="s">
        <v>119</v>
      </c>
      <c r="G95" s="235" t="s">
        <v>120</v>
      </c>
      <c r="H95" s="235" t="s">
        <v>121</v>
      </c>
      <c r="I95" s="235" t="s">
        <v>417</v>
      </c>
      <c r="J95" s="236" t="s">
        <v>830</v>
      </c>
      <c r="K95" s="237">
        <f>K99</f>
        <v>753050</v>
      </c>
      <c r="L95" s="237">
        <f>L98+L99</f>
        <v>36355250</v>
      </c>
      <c r="M95" s="237">
        <f t="shared" si="1"/>
        <v>37108300</v>
      </c>
      <c r="N95" s="237">
        <f>N96+N97+N98+N99</f>
        <v>24227818.809999999</v>
      </c>
      <c r="O95" s="237">
        <f t="shared" si="1"/>
        <v>61336118.810000002</v>
      </c>
    </row>
    <row r="96" spans="1:16" s="77" customFormat="1" ht="42" customHeight="1">
      <c r="A96" s="249">
        <v>86</v>
      </c>
      <c r="B96" s="235" t="s">
        <v>517</v>
      </c>
      <c r="C96" s="235" t="s">
        <v>987</v>
      </c>
      <c r="D96" s="235" t="s">
        <v>127</v>
      </c>
      <c r="E96" s="235" t="s">
        <v>329</v>
      </c>
      <c r="F96" s="235" t="s">
        <v>1233</v>
      </c>
      <c r="G96" s="235" t="s">
        <v>134</v>
      </c>
      <c r="H96" s="235" t="s">
        <v>121</v>
      </c>
      <c r="I96" s="235" t="s">
        <v>417</v>
      </c>
      <c r="J96" s="231" t="s">
        <v>1208</v>
      </c>
      <c r="K96" s="237"/>
      <c r="L96" s="237"/>
      <c r="M96" s="237">
        <v>0</v>
      </c>
      <c r="N96" s="237">
        <v>3358000</v>
      </c>
      <c r="O96" s="237">
        <f>M96+N96</f>
        <v>3358000</v>
      </c>
    </row>
    <row r="97" spans="1:15" s="77" customFormat="1" ht="42" customHeight="1">
      <c r="A97" s="249">
        <v>87</v>
      </c>
      <c r="B97" s="235" t="s">
        <v>517</v>
      </c>
      <c r="C97" s="235" t="s">
        <v>400</v>
      </c>
      <c r="D97" s="235" t="s">
        <v>127</v>
      </c>
      <c r="E97" s="235" t="s">
        <v>329</v>
      </c>
      <c r="F97" s="235" t="s">
        <v>1234</v>
      </c>
      <c r="G97" s="235" t="s">
        <v>134</v>
      </c>
      <c r="H97" s="235" t="s">
        <v>121</v>
      </c>
      <c r="I97" s="235" t="s">
        <v>417</v>
      </c>
      <c r="J97" s="231" t="s">
        <v>1210</v>
      </c>
      <c r="K97" s="237"/>
      <c r="L97" s="237"/>
      <c r="M97" s="237">
        <v>0</v>
      </c>
      <c r="N97" s="237">
        <v>2506000</v>
      </c>
      <c r="O97" s="237">
        <f>M97+N97</f>
        <v>2506000</v>
      </c>
    </row>
    <row r="98" spans="1:15" s="160" customFormat="1" ht="42" customHeight="1">
      <c r="A98" s="249">
        <v>88</v>
      </c>
      <c r="B98" s="235" t="s">
        <v>517</v>
      </c>
      <c r="C98" s="235" t="s">
        <v>400</v>
      </c>
      <c r="D98" s="235" t="s">
        <v>127</v>
      </c>
      <c r="E98" s="235" t="s">
        <v>329</v>
      </c>
      <c r="F98" s="235" t="s">
        <v>819</v>
      </c>
      <c r="G98" s="235" t="s">
        <v>134</v>
      </c>
      <c r="H98" s="235" t="s">
        <v>121</v>
      </c>
      <c r="I98" s="235" t="s">
        <v>417</v>
      </c>
      <c r="J98" s="236" t="s">
        <v>972</v>
      </c>
      <c r="K98" s="237">
        <v>0</v>
      </c>
      <c r="L98" s="237">
        <v>320600</v>
      </c>
      <c r="M98" s="237">
        <f>K98+L98</f>
        <v>320600</v>
      </c>
      <c r="N98" s="237">
        <v>200</v>
      </c>
      <c r="O98" s="237">
        <f>M98+N98</f>
        <v>320800</v>
      </c>
    </row>
    <row r="99" spans="1:15" s="228" customFormat="1" ht="21" customHeight="1">
      <c r="A99" s="249">
        <v>89</v>
      </c>
      <c r="B99" s="235" t="s">
        <v>517</v>
      </c>
      <c r="C99" s="235" t="s">
        <v>400</v>
      </c>
      <c r="D99" s="235" t="s">
        <v>127</v>
      </c>
      <c r="E99" s="235" t="s">
        <v>831</v>
      </c>
      <c r="F99" s="235" t="s">
        <v>616</v>
      </c>
      <c r="G99" s="235" t="s">
        <v>120</v>
      </c>
      <c r="H99" s="235" t="s">
        <v>121</v>
      </c>
      <c r="I99" s="235" t="s">
        <v>417</v>
      </c>
      <c r="J99" s="236" t="s">
        <v>617</v>
      </c>
      <c r="K99" s="237">
        <f>K100</f>
        <v>753050</v>
      </c>
      <c r="L99" s="237">
        <f>L100</f>
        <v>36034650</v>
      </c>
      <c r="M99" s="237">
        <f t="shared" si="1"/>
        <v>36787700</v>
      </c>
      <c r="N99" s="237">
        <f>N100</f>
        <v>18363618.809999999</v>
      </c>
      <c r="O99" s="237">
        <f t="shared" si="1"/>
        <v>55151318.810000002</v>
      </c>
    </row>
    <row r="100" spans="1:15" s="77" customFormat="1" ht="20.25" customHeight="1">
      <c r="A100" s="249">
        <v>90</v>
      </c>
      <c r="B100" s="235" t="s">
        <v>517</v>
      </c>
      <c r="C100" s="235" t="s">
        <v>400</v>
      </c>
      <c r="D100" s="235" t="s">
        <v>127</v>
      </c>
      <c r="E100" s="235" t="s">
        <v>831</v>
      </c>
      <c r="F100" s="235" t="s">
        <v>616</v>
      </c>
      <c r="G100" s="235" t="s">
        <v>134</v>
      </c>
      <c r="H100" s="235" t="s">
        <v>121</v>
      </c>
      <c r="I100" s="235" t="s">
        <v>417</v>
      </c>
      <c r="J100" s="236" t="s">
        <v>618</v>
      </c>
      <c r="K100" s="237">
        <f>K112+K117</f>
        <v>753050</v>
      </c>
      <c r="L100" s="237">
        <f>L103+L104+L105+L106+L107+L108+L112+L114+L115+L116+L117+L120</f>
        <v>36034650</v>
      </c>
      <c r="M100" s="237">
        <f t="shared" si="1"/>
        <v>36787700</v>
      </c>
      <c r="N100" s="237">
        <f>N101+N102+N103+N104+N105+N106+N107+N108+N109+N110+N111+N112+N113+N114+N115+N117+N118+N119+N120+N121+N122+N123+N124</f>
        <v>18363618.809999999</v>
      </c>
      <c r="O100" s="237">
        <f t="shared" si="1"/>
        <v>55151318.810000002</v>
      </c>
    </row>
    <row r="101" spans="1:15" s="77" customFormat="1" ht="59.25" customHeight="1">
      <c r="A101" s="249">
        <v>91</v>
      </c>
      <c r="B101" s="235" t="s">
        <v>517</v>
      </c>
      <c r="C101" s="235" t="s">
        <v>400</v>
      </c>
      <c r="D101" s="235" t="s">
        <v>127</v>
      </c>
      <c r="E101" s="235" t="s">
        <v>831</v>
      </c>
      <c r="F101" s="235" t="s">
        <v>616</v>
      </c>
      <c r="G101" s="235" t="s">
        <v>134</v>
      </c>
      <c r="H101" s="235" t="s">
        <v>1235</v>
      </c>
      <c r="I101" s="235" t="s">
        <v>417</v>
      </c>
      <c r="J101" s="236" t="s">
        <v>1236</v>
      </c>
      <c r="K101" s="237"/>
      <c r="L101" s="237"/>
      <c r="M101" s="237">
        <v>0</v>
      </c>
      <c r="N101" s="237">
        <v>1177000</v>
      </c>
      <c r="O101" s="237">
        <f t="shared" si="1"/>
        <v>1177000</v>
      </c>
    </row>
    <row r="102" spans="1:15" s="77" customFormat="1" ht="66" customHeight="1">
      <c r="A102" s="249">
        <v>92</v>
      </c>
      <c r="B102" s="235" t="s">
        <v>517</v>
      </c>
      <c r="C102" s="235" t="s">
        <v>400</v>
      </c>
      <c r="D102" s="235" t="s">
        <v>127</v>
      </c>
      <c r="E102" s="235" t="s">
        <v>831</v>
      </c>
      <c r="F102" s="235" t="s">
        <v>616</v>
      </c>
      <c r="G102" s="235" t="s">
        <v>134</v>
      </c>
      <c r="H102" s="235" t="s">
        <v>1237</v>
      </c>
      <c r="I102" s="235" t="s">
        <v>417</v>
      </c>
      <c r="J102" s="231" t="s">
        <v>1238</v>
      </c>
      <c r="K102" s="237"/>
      <c r="L102" s="237"/>
      <c r="M102" s="237">
        <v>0</v>
      </c>
      <c r="N102" s="237">
        <v>670800</v>
      </c>
      <c r="O102" s="237">
        <f t="shared" si="1"/>
        <v>670800</v>
      </c>
    </row>
    <row r="103" spans="1:15" s="77" customFormat="1" ht="64.5" customHeight="1">
      <c r="A103" s="249">
        <v>93</v>
      </c>
      <c r="B103" s="235" t="s">
        <v>517</v>
      </c>
      <c r="C103" s="235" t="s">
        <v>400</v>
      </c>
      <c r="D103" s="235" t="s">
        <v>127</v>
      </c>
      <c r="E103" s="235" t="s">
        <v>831</v>
      </c>
      <c r="F103" s="235" t="s">
        <v>616</v>
      </c>
      <c r="G103" s="235" t="s">
        <v>134</v>
      </c>
      <c r="H103" s="235" t="s">
        <v>973</v>
      </c>
      <c r="I103" s="235" t="s">
        <v>417</v>
      </c>
      <c r="J103" s="236" t="s">
        <v>974</v>
      </c>
      <c r="K103" s="237">
        <v>0</v>
      </c>
      <c r="L103" s="237">
        <v>78200</v>
      </c>
      <c r="M103" s="237">
        <f>K103+L103</f>
        <v>78200</v>
      </c>
      <c r="N103" s="237">
        <v>0</v>
      </c>
      <c r="O103" s="237">
        <f t="shared" si="1"/>
        <v>78200</v>
      </c>
    </row>
    <row r="104" spans="1:15" s="77" customFormat="1" ht="53.25" customHeight="1">
      <c r="A104" s="249">
        <v>94</v>
      </c>
      <c r="B104" s="235" t="s">
        <v>517</v>
      </c>
      <c r="C104" s="235" t="s">
        <v>400</v>
      </c>
      <c r="D104" s="235" t="s">
        <v>127</v>
      </c>
      <c r="E104" s="235" t="s">
        <v>831</v>
      </c>
      <c r="F104" s="235" t="s">
        <v>616</v>
      </c>
      <c r="G104" s="235" t="s">
        <v>134</v>
      </c>
      <c r="H104" s="235" t="s">
        <v>975</v>
      </c>
      <c r="I104" s="235" t="s">
        <v>417</v>
      </c>
      <c r="J104" s="236" t="s">
        <v>943</v>
      </c>
      <c r="K104" s="237">
        <v>0</v>
      </c>
      <c r="L104" s="237">
        <v>4683900</v>
      </c>
      <c r="M104" s="237">
        <f>K104+L104</f>
        <v>4683900</v>
      </c>
      <c r="N104" s="237">
        <v>0</v>
      </c>
      <c r="O104" s="237">
        <f t="shared" si="1"/>
        <v>4683900</v>
      </c>
    </row>
    <row r="105" spans="1:15" s="77" customFormat="1" ht="91.5" customHeight="1">
      <c r="A105" s="249">
        <v>95</v>
      </c>
      <c r="B105" s="235" t="s">
        <v>517</v>
      </c>
      <c r="C105" s="235" t="s">
        <v>976</v>
      </c>
      <c r="D105" s="235" t="s">
        <v>127</v>
      </c>
      <c r="E105" s="235" t="s">
        <v>831</v>
      </c>
      <c r="F105" s="235" t="s">
        <v>616</v>
      </c>
      <c r="G105" s="235" t="s">
        <v>134</v>
      </c>
      <c r="H105" s="235" t="s">
        <v>977</v>
      </c>
      <c r="I105" s="235" t="s">
        <v>417</v>
      </c>
      <c r="J105" s="236" t="s">
        <v>945</v>
      </c>
      <c r="K105" s="237">
        <v>0</v>
      </c>
      <c r="L105" s="237">
        <v>496700</v>
      </c>
      <c r="M105" s="237">
        <f>K105+L105</f>
        <v>496700</v>
      </c>
      <c r="N105" s="237">
        <v>0</v>
      </c>
      <c r="O105" s="237">
        <f t="shared" si="1"/>
        <v>496700</v>
      </c>
    </row>
    <row r="106" spans="1:15" s="77" customFormat="1" ht="54" customHeight="1">
      <c r="A106" s="249">
        <v>96</v>
      </c>
      <c r="B106" s="235" t="s">
        <v>517</v>
      </c>
      <c r="C106" s="235" t="s">
        <v>400</v>
      </c>
      <c r="D106" s="235" t="s">
        <v>127</v>
      </c>
      <c r="E106" s="235" t="s">
        <v>831</v>
      </c>
      <c r="F106" s="235" t="s">
        <v>616</v>
      </c>
      <c r="G106" s="235" t="s">
        <v>134</v>
      </c>
      <c r="H106" s="235" t="s">
        <v>978</v>
      </c>
      <c r="I106" s="235" t="s">
        <v>417</v>
      </c>
      <c r="J106" s="236" t="s">
        <v>947</v>
      </c>
      <c r="K106" s="237">
        <v>0</v>
      </c>
      <c r="L106" s="237">
        <v>5750500</v>
      </c>
      <c r="M106" s="237">
        <f>K106+L106</f>
        <v>5750500</v>
      </c>
      <c r="N106" s="237">
        <v>0</v>
      </c>
      <c r="O106" s="237">
        <f t="shared" si="1"/>
        <v>5750500</v>
      </c>
    </row>
    <row r="107" spans="1:15" s="77" customFormat="1" ht="68.25" customHeight="1">
      <c r="A107" s="249">
        <v>97</v>
      </c>
      <c r="B107" s="235" t="s">
        <v>517</v>
      </c>
      <c r="C107" s="235" t="s">
        <v>400</v>
      </c>
      <c r="D107" s="235" t="s">
        <v>127</v>
      </c>
      <c r="E107" s="235" t="s">
        <v>831</v>
      </c>
      <c r="F107" s="235" t="s">
        <v>616</v>
      </c>
      <c r="G107" s="235" t="s">
        <v>134</v>
      </c>
      <c r="H107" s="235" t="s">
        <v>979</v>
      </c>
      <c r="I107" s="235" t="s">
        <v>417</v>
      </c>
      <c r="J107" s="236" t="s">
        <v>980</v>
      </c>
      <c r="K107" s="237">
        <v>0</v>
      </c>
      <c r="L107" s="237">
        <v>364800</v>
      </c>
      <c r="M107" s="237">
        <f t="shared" si="1"/>
        <v>364800</v>
      </c>
      <c r="N107" s="237">
        <v>0</v>
      </c>
      <c r="O107" s="237">
        <f t="shared" si="1"/>
        <v>364800</v>
      </c>
    </row>
    <row r="108" spans="1:15" s="77" customFormat="1" ht="75" customHeight="1">
      <c r="A108" s="249">
        <v>98</v>
      </c>
      <c r="B108" s="235" t="s">
        <v>517</v>
      </c>
      <c r="C108" s="235" t="s">
        <v>400</v>
      </c>
      <c r="D108" s="235" t="s">
        <v>127</v>
      </c>
      <c r="E108" s="235" t="s">
        <v>831</v>
      </c>
      <c r="F108" s="235" t="s">
        <v>616</v>
      </c>
      <c r="G108" s="235" t="s">
        <v>134</v>
      </c>
      <c r="H108" s="235" t="s">
        <v>981</v>
      </c>
      <c r="I108" s="235" t="s">
        <v>417</v>
      </c>
      <c r="J108" s="236" t="s">
        <v>982</v>
      </c>
      <c r="K108" s="237">
        <v>0</v>
      </c>
      <c r="L108" s="237">
        <v>214000</v>
      </c>
      <c r="M108" s="237">
        <f t="shared" si="1"/>
        <v>214000</v>
      </c>
      <c r="N108" s="237">
        <v>0</v>
      </c>
      <c r="O108" s="237">
        <f t="shared" si="1"/>
        <v>214000</v>
      </c>
    </row>
    <row r="109" spans="1:15" s="77" customFormat="1" ht="75" customHeight="1">
      <c r="A109" s="249">
        <v>99</v>
      </c>
      <c r="B109" s="235" t="s">
        <v>517</v>
      </c>
      <c r="C109" s="235" t="s">
        <v>400</v>
      </c>
      <c r="D109" s="235" t="s">
        <v>127</v>
      </c>
      <c r="E109" s="235" t="s">
        <v>831</v>
      </c>
      <c r="F109" s="235" t="s">
        <v>616</v>
      </c>
      <c r="G109" s="235" t="s">
        <v>134</v>
      </c>
      <c r="H109" s="235" t="s">
        <v>1239</v>
      </c>
      <c r="I109" s="235" t="s">
        <v>417</v>
      </c>
      <c r="J109" s="231" t="s">
        <v>1212</v>
      </c>
      <c r="K109" s="237"/>
      <c r="L109" s="237"/>
      <c r="M109" s="237">
        <v>0</v>
      </c>
      <c r="N109" s="237">
        <v>1000000</v>
      </c>
      <c r="O109" s="237">
        <f>M109+N109</f>
        <v>1000000</v>
      </c>
    </row>
    <row r="110" spans="1:15" s="77" customFormat="1" ht="75" customHeight="1">
      <c r="A110" s="249">
        <v>100</v>
      </c>
      <c r="B110" s="235" t="s">
        <v>517</v>
      </c>
      <c r="C110" s="235" t="s">
        <v>400</v>
      </c>
      <c r="D110" s="235" t="s">
        <v>127</v>
      </c>
      <c r="E110" s="235" t="s">
        <v>831</v>
      </c>
      <c r="F110" s="235" t="s">
        <v>616</v>
      </c>
      <c r="G110" s="235" t="s">
        <v>134</v>
      </c>
      <c r="H110" s="235" t="s">
        <v>1240</v>
      </c>
      <c r="I110" s="235" t="s">
        <v>417</v>
      </c>
      <c r="J110" s="231" t="s">
        <v>1214</v>
      </c>
      <c r="K110" s="237"/>
      <c r="L110" s="237"/>
      <c r="M110" s="237">
        <v>0</v>
      </c>
      <c r="N110" s="237">
        <v>217120</v>
      </c>
      <c r="O110" s="237">
        <f>M110+N110</f>
        <v>217120</v>
      </c>
    </row>
    <row r="111" spans="1:15" s="77" customFormat="1" ht="58.5" customHeight="1">
      <c r="A111" s="249">
        <v>101</v>
      </c>
      <c r="B111" s="235" t="s">
        <v>517</v>
      </c>
      <c r="C111" s="235" t="s">
        <v>400</v>
      </c>
      <c r="D111" s="235" t="s">
        <v>127</v>
      </c>
      <c r="E111" s="235" t="s">
        <v>831</v>
      </c>
      <c r="F111" s="235" t="s">
        <v>616</v>
      </c>
      <c r="G111" s="235" t="s">
        <v>134</v>
      </c>
      <c r="H111" s="235" t="s">
        <v>1241</v>
      </c>
      <c r="I111" s="235" t="s">
        <v>417</v>
      </c>
      <c r="J111" s="231" t="s">
        <v>1242</v>
      </c>
      <c r="K111" s="237"/>
      <c r="L111" s="237"/>
      <c r="M111" s="237">
        <v>0</v>
      </c>
      <c r="N111" s="237">
        <v>200000</v>
      </c>
      <c r="O111" s="237">
        <f>M111+N111</f>
        <v>200000</v>
      </c>
    </row>
    <row r="112" spans="1:15" s="77" customFormat="1" ht="54" customHeight="1">
      <c r="A112" s="249">
        <v>102</v>
      </c>
      <c r="B112" s="235" t="s">
        <v>517</v>
      </c>
      <c r="C112" s="235" t="s">
        <v>400</v>
      </c>
      <c r="D112" s="235" t="s">
        <v>127</v>
      </c>
      <c r="E112" s="235" t="s">
        <v>831</v>
      </c>
      <c r="F112" s="235" t="s">
        <v>616</v>
      </c>
      <c r="G112" s="235" t="s">
        <v>134</v>
      </c>
      <c r="H112" s="235" t="s">
        <v>619</v>
      </c>
      <c r="I112" s="235" t="s">
        <v>417</v>
      </c>
      <c r="J112" s="231" t="s">
        <v>878</v>
      </c>
      <c r="K112" s="237">
        <f>323100-50</f>
        <v>323050</v>
      </c>
      <c r="L112" s="237">
        <v>50</v>
      </c>
      <c r="M112" s="237">
        <f t="shared" si="1"/>
        <v>323100</v>
      </c>
      <c r="N112" s="237">
        <v>0</v>
      </c>
      <c r="O112" s="237">
        <f t="shared" si="1"/>
        <v>323100</v>
      </c>
    </row>
    <row r="113" spans="1:15" s="77" customFormat="1" ht="54" customHeight="1">
      <c r="A113" s="249">
        <v>103</v>
      </c>
      <c r="B113" s="235" t="s">
        <v>517</v>
      </c>
      <c r="C113" s="235" t="s">
        <v>400</v>
      </c>
      <c r="D113" s="235" t="s">
        <v>127</v>
      </c>
      <c r="E113" s="235" t="s">
        <v>831</v>
      </c>
      <c r="F113" s="235" t="s">
        <v>616</v>
      </c>
      <c r="G113" s="235" t="s">
        <v>134</v>
      </c>
      <c r="H113" s="235" t="s">
        <v>1243</v>
      </c>
      <c r="I113" s="235" t="s">
        <v>417</v>
      </c>
      <c r="J113" s="231" t="s">
        <v>1218</v>
      </c>
      <c r="K113" s="237"/>
      <c r="L113" s="237"/>
      <c r="M113" s="237">
        <v>0</v>
      </c>
      <c r="N113" s="237">
        <v>555000</v>
      </c>
      <c r="O113" s="237">
        <f>M113+N113</f>
        <v>555000</v>
      </c>
    </row>
    <row r="114" spans="1:15" s="77" customFormat="1" ht="54" customHeight="1">
      <c r="A114" s="249">
        <v>104</v>
      </c>
      <c r="B114" s="235" t="s">
        <v>517</v>
      </c>
      <c r="C114" s="235" t="s">
        <v>400</v>
      </c>
      <c r="D114" s="235" t="s">
        <v>127</v>
      </c>
      <c r="E114" s="235" t="s">
        <v>831</v>
      </c>
      <c r="F114" s="235" t="s">
        <v>616</v>
      </c>
      <c r="G114" s="235" t="s">
        <v>134</v>
      </c>
      <c r="H114" s="235" t="s">
        <v>983</v>
      </c>
      <c r="I114" s="235" t="s">
        <v>417</v>
      </c>
      <c r="J114" s="231" t="s">
        <v>984</v>
      </c>
      <c r="K114" s="237">
        <v>0</v>
      </c>
      <c r="L114" s="237">
        <v>213400</v>
      </c>
      <c r="M114" s="237">
        <f>K114+L114</f>
        <v>213400</v>
      </c>
      <c r="N114" s="237">
        <v>0</v>
      </c>
      <c r="O114" s="237">
        <f>M114+N114</f>
        <v>213400</v>
      </c>
    </row>
    <row r="115" spans="1:15" s="77" customFormat="1" ht="54" customHeight="1">
      <c r="A115" s="249">
        <v>105</v>
      </c>
      <c r="B115" s="235" t="s">
        <v>517</v>
      </c>
      <c r="C115" s="235" t="s">
        <v>400</v>
      </c>
      <c r="D115" s="235" t="s">
        <v>127</v>
      </c>
      <c r="E115" s="235" t="s">
        <v>831</v>
      </c>
      <c r="F115" s="235" t="s">
        <v>616</v>
      </c>
      <c r="G115" s="235" t="s">
        <v>134</v>
      </c>
      <c r="H115" s="235" t="s">
        <v>648</v>
      </c>
      <c r="I115" s="235" t="s">
        <v>417</v>
      </c>
      <c r="J115" s="231" t="s">
        <v>985</v>
      </c>
      <c r="K115" s="237">
        <v>0</v>
      </c>
      <c r="L115" s="237">
        <v>5337200</v>
      </c>
      <c r="M115" s="237">
        <f>K115+L115</f>
        <v>5337200</v>
      </c>
      <c r="N115" s="237">
        <v>0</v>
      </c>
      <c r="O115" s="237">
        <f>M115+N115</f>
        <v>5337200</v>
      </c>
    </row>
    <row r="116" spans="1:15" s="160" customFormat="1" ht="54.75" customHeight="1">
      <c r="A116" s="249">
        <v>106</v>
      </c>
      <c r="B116" s="235" t="s">
        <v>517</v>
      </c>
      <c r="C116" s="235" t="s">
        <v>400</v>
      </c>
      <c r="D116" s="235" t="s">
        <v>127</v>
      </c>
      <c r="E116" s="235" t="s">
        <v>823</v>
      </c>
      <c r="F116" s="235" t="s">
        <v>623</v>
      </c>
      <c r="G116" s="235" t="s">
        <v>134</v>
      </c>
      <c r="H116" s="235" t="s">
        <v>986</v>
      </c>
      <c r="I116" s="235" t="s">
        <v>417</v>
      </c>
      <c r="J116" s="236" t="s">
        <v>953</v>
      </c>
      <c r="K116" s="237">
        <v>0</v>
      </c>
      <c r="L116" s="237">
        <v>13119900</v>
      </c>
      <c r="M116" s="237">
        <f t="shared" ref="M116:O116" si="2">K116+L116</f>
        <v>13119900</v>
      </c>
      <c r="N116" s="237">
        <v>0</v>
      </c>
      <c r="O116" s="237">
        <f t="shared" si="2"/>
        <v>13119900</v>
      </c>
    </row>
    <row r="117" spans="1:15" s="77" customFormat="1" ht="78.75" customHeight="1">
      <c r="A117" s="249">
        <v>107</v>
      </c>
      <c r="B117" s="235" t="s">
        <v>517</v>
      </c>
      <c r="C117" s="235" t="s">
        <v>400</v>
      </c>
      <c r="D117" s="235" t="s">
        <v>127</v>
      </c>
      <c r="E117" s="235" t="s">
        <v>831</v>
      </c>
      <c r="F117" s="235" t="s">
        <v>616</v>
      </c>
      <c r="G117" s="235" t="s">
        <v>134</v>
      </c>
      <c r="H117" s="235" t="s">
        <v>621</v>
      </c>
      <c r="I117" s="235" t="s">
        <v>417</v>
      </c>
      <c r="J117" s="236" t="s">
        <v>879</v>
      </c>
      <c r="K117" s="237">
        <v>430000</v>
      </c>
      <c r="L117" s="237">
        <v>0</v>
      </c>
      <c r="M117" s="237">
        <f t="shared" si="1"/>
        <v>430000</v>
      </c>
      <c r="N117" s="237">
        <v>0</v>
      </c>
      <c r="O117" s="237">
        <f t="shared" si="1"/>
        <v>430000</v>
      </c>
    </row>
    <row r="118" spans="1:15" s="77" customFormat="1" ht="52.5" customHeight="1">
      <c r="A118" s="249">
        <v>108</v>
      </c>
      <c r="B118" s="235" t="s">
        <v>517</v>
      </c>
      <c r="C118" s="235" t="s">
        <v>400</v>
      </c>
      <c r="D118" s="235" t="s">
        <v>127</v>
      </c>
      <c r="E118" s="235" t="s">
        <v>831</v>
      </c>
      <c r="F118" s="235" t="s">
        <v>616</v>
      </c>
      <c r="G118" s="235" t="s">
        <v>134</v>
      </c>
      <c r="H118" s="235" t="s">
        <v>1244</v>
      </c>
      <c r="I118" s="235" t="s">
        <v>417</v>
      </c>
      <c r="J118" s="231" t="s">
        <v>1219</v>
      </c>
      <c r="K118" s="237"/>
      <c r="L118" s="237"/>
      <c r="M118" s="237">
        <v>0</v>
      </c>
      <c r="N118" s="237">
        <v>1763800</v>
      </c>
      <c r="O118" s="237">
        <f>M118+N118</f>
        <v>1763800</v>
      </c>
    </row>
    <row r="119" spans="1:15" s="77" customFormat="1" ht="134.25" customHeight="1">
      <c r="A119" s="249">
        <v>109</v>
      </c>
      <c r="B119" s="235" t="s">
        <v>517</v>
      </c>
      <c r="C119" s="235" t="s">
        <v>400</v>
      </c>
      <c r="D119" s="235" t="s">
        <v>127</v>
      </c>
      <c r="E119" s="235" t="s">
        <v>831</v>
      </c>
      <c r="F119" s="235" t="s">
        <v>616</v>
      </c>
      <c r="G119" s="235" t="s">
        <v>134</v>
      </c>
      <c r="H119" s="235" t="s">
        <v>1245</v>
      </c>
      <c r="I119" s="235" t="s">
        <v>417</v>
      </c>
      <c r="J119" s="231" t="s">
        <v>1220</v>
      </c>
      <c r="K119" s="237"/>
      <c r="L119" s="237"/>
      <c r="M119" s="237">
        <v>0</v>
      </c>
      <c r="N119" s="237">
        <v>5300000</v>
      </c>
      <c r="O119" s="237">
        <f>M119+N119</f>
        <v>5300000</v>
      </c>
    </row>
    <row r="120" spans="1:15" s="77" customFormat="1" ht="102.75" customHeight="1">
      <c r="A120" s="249">
        <v>110</v>
      </c>
      <c r="B120" s="235" t="s">
        <v>517</v>
      </c>
      <c r="C120" s="235" t="s">
        <v>400</v>
      </c>
      <c r="D120" s="235" t="s">
        <v>127</v>
      </c>
      <c r="E120" s="235" t="s">
        <v>831</v>
      </c>
      <c r="F120" s="235" t="s">
        <v>616</v>
      </c>
      <c r="G120" s="235" t="s">
        <v>134</v>
      </c>
      <c r="H120" s="235" t="s">
        <v>988</v>
      </c>
      <c r="I120" s="235" t="s">
        <v>417</v>
      </c>
      <c r="J120" s="236" t="s">
        <v>955</v>
      </c>
      <c r="K120" s="237">
        <v>0</v>
      </c>
      <c r="L120" s="237">
        <f>5776000</f>
        <v>5776000</v>
      </c>
      <c r="M120" s="237">
        <f t="shared" si="1"/>
        <v>5776000</v>
      </c>
      <c r="N120" s="237">
        <v>0</v>
      </c>
      <c r="O120" s="237">
        <f t="shared" si="1"/>
        <v>5776000</v>
      </c>
    </row>
    <row r="121" spans="1:15" s="77" customFormat="1" ht="73.5" customHeight="1">
      <c r="A121" s="249">
        <v>111</v>
      </c>
      <c r="B121" s="235" t="s">
        <v>517</v>
      </c>
      <c r="C121" s="235" t="s">
        <v>400</v>
      </c>
      <c r="D121" s="235" t="s">
        <v>127</v>
      </c>
      <c r="E121" s="235" t="s">
        <v>831</v>
      </c>
      <c r="F121" s="235" t="s">
        <v>616</v>
      </c>
      <c r="G121" s="235" t="s">
        <v>134</v>
      </c>
      <c r="H121" s="235" t="s">
        <v>1246</v>
      </c>
      <c r="I121" s="235" t="s">
        <v>417</v>
      </c>
      <c r="J121" s="231" t="s">
        <v>957</v>
      </c>
      <c r="K121" s="237"/>
      <c r="L121" s="237"/>
      <c r="M121" s="237">
        <v>0</v>
      </c>
      <c r="N121" s="237">
        <v>788360</v>
      </c>
      <c r="O121" s="237">
        <f>M121+N121</f>
        <v>788360</v>
      </c>
    </row>
    <row r="122" spans="1:15" s="77" customFormat="1" ht="69" customHeight="1">
      <c r="A122" s="249">
        <v>112</v>
      </c>
      <c r="B122" s="235" t="s">
        <v>517</v>
      </c>
      <c r="C122" s="235" t="s">
        <v>400</v>
      </c>
      <c r="D122" s="235" t="s">
        <v>127</v>
      </c>
      <c r="E122" s="235" t="s">
        <v>831</v>
      </c>
      <c r="F122" s="235" t="s">
        <v>616</v>
      </c>
      <c r="G122" s="235" t="s">
        <v>134</v>
      </c>
      <c r="H122" s="235" t="s">
        <v>1247</v>
      </c>
      <c r="I122" s="235" t="s">
        <v>417</v>
      </c>
      <c r="J122" s="231" t="s">
        <v>1248</v>
      </c>
      <c r="K122" s="237"/>
      <c r="L122" s="237"/>
      <c r="M122" s="237">
        <v>0</v>
      </c>
      <c r="N122" s="237">
        <v>3368700</v>
      </c>
      <c r="O122" s="237">
        <f>M122+N122</f>
        <v>3368700</v>
      </c>
    </row>
    <row r="123" spans="1:15" s="77" customFormat="1" ht="69" customHeight="1">
      <c r="A123" s="249">
        <v>113</v>
      </c>
      <c r="B123" s="235" t="s">
        <v>517</v>
      </c>
      <c r="C123" s="235" t="s">
        <v>400</v>
      </c>
      <c r="D123" s="235" t="s">
        <v>127</v>
      </c>
      <c r="E123" s="235" t="s">
        <v>831</v>
      </c>
      <c r="F123" s="235" t="s">
        <v>616</v>
      </c>
      <c r="G123" s="235" t="s">
        <v>134</v>
      </c>
      <c r="H123" s="235" t="s">
        <v>1249</v>
      </c>
      <c r="I123" s="235" t="s">
        <v>417</v>
      </c>
      <c r="J123" s="231" t="s">
        <v>1250</v>
      </c>
      <c r="K123" s="237"/>
      <c r="L123" s="237"/>
      <c r="M123" s="237">
        <v>0</v>
      </c>
      <c r="N123" s="237">
        <v>2623838.81</v>
      </c>
      <c r="O123" s="237">
        <f>M123+N123</f>
        <v>2623838.81</v>
      </c>
    </row>
    <row r="124" spans="1:15" s="77" customFormat="1" ht="69" customHeight="1">
      <c r="A124" s="249">
        <v>114</v>
      </c>
      <c r="B124" s="235" t="s">
        <v>517</v>
      </c>
      <c r="C124" s="235" t="s">
        <v>400</v>
      </c>
      <c r="D124" s="235" t="s">
        <v>127</v>
      </c>
      <c r="E124" s="235" t="s">
        <v>831</v>
      </c>
      <c r="F124" s="235" t="s">
        <v>616</v>
      </c>
      <c r="G124" s="235" t="s">
        <v>134</v>
      </c>
      <c r="H124" s="235" t="s">
        <v>1251</v>
      </c>
      <c r="I124" s="235" t="s">
        <v>417</v>
      </c>
      <c r="J124" s="231" t="s">
        <v>1222</v>
      </c>
      <c r="K124" s="237"/>
      <c r="L124" s="237"/>
      <c r="M124" s="237">
        <v>0</v>
      </c>
      <c r="N124" s="237">
        <v>699000</v>
      </c>
      <c r="O124" s="237">
        <f>M124+N124</f>
        <v>699000</v>
      </c>
    </row>
    <row r="125" spans="1:15" s="228" customFormat="1" ht="21" customHeight="1">
      <c r="A125" s="249">
        <v>115</v>
      </c>
      <c r="B125" s="235" t="s">
        <v>517</v>
      </c>
      <c r="C125" s="235" t="s">
        <v>400</v>
      </c>
      <c r="D125" s="235" t="s">
        <v>127</v>
      </c>
      <c r="E125" s="235" t="s">
        <v>823</v>
      </c>
      <c r="F125" s="235" t="s">
        <v>119</v>
      </c>
      <c r="G125" s="235" t="s">
        <v>120</v>
      </c>
      <c r="H125" s="235" t="s">
        <v>121</v>
      </c>
      <c r="I125" s="235" t="s">
        <v>417</v>
      </c>
      <c r="J125" s="236" t="s">
        <v>832</v>
      </c>
      <c r="K125" s="237">
        <f>K126+K147+K149+K151+K153+K156</f>
        <v>305741900</v>
      </c>
      <c r="L125" s="237">
        <f>L126+L149</f>
        <v>7779470</v>
      </c>
      <c r="M125" s="237">
        <f>K125+L125</f>
        <v>313521370</v>
      </c>
      <c r="N125" s="237">
        <f>N126+N149+N153+N155</f>
        <v>612607</v>
      </c>
      <c r="O125" s="237">
        <f t="shared" si="1"/>
        <v>314133977</v>
      </c>
    </row>
    <row r="126" spans="1:15" s="77" customFormat="1" ht="33" customHeight="1">
      <c r="A126" s="249">
        <v>116</v>
      </c>
      <c r="B126" s="235" t="s">
        <v>517</v>
      </c>
      <c r="C126" s="235" t="s">
        <v>400</v>
      </c>
      <c r="D126" s="235" t="s">
        <v>127</v>
      </c>
      <c r="E126" s="235" t="s">
        <v>823</v>
      </c>
      <c r="F126" s="235" t="s">
        <v>623</v>
      </c>
      <c r="G126" s="235" t="s">
        <v>120</v>
      </c>
      <c r="H126" s="235" t="s">
        <v>121</v>
      </c>
      <c r="I126" s="235" t="s">
        <v>417</v>
      </c>
      <c r="J126" s="236" t="s">
        <v>624</v>
      </c>
      <c r="K126" s="237">
        <f>K127</f>
        <v>297852100</v>
      </c>
      <c r="L126" s="237">
        <f>L127</f>
        <v>13397670</v>
      </c>
      <c r="M126" s="237">
        <f t="shared" si="1"/>
        <v>311249770</v>
      </c>
      <c r="N126" s="237">
        <f>N127</f>
        <v>510607</v>
      </c>
      <c r="O126" s="237">
        <f t="shared" si="1"/>
        <v>311760377</v>
      </c>
    </row>
    <row r="127" spans="1:15" s="77" customFormat="1" ht="33" customHeight="1">
      <c r="A127" s="249">
        <v>117</v>
      </c>
      <c r="B127" s="235" t="s">
        <v>517</v>
      </c>
      <c r="C127" s="235" t="s">
        <v>400</v>
      </c>
      <c r="D127" s="235" t="s">
        <v>127</v>
      </c>
      <c r="E127" s="235" t="s">
        <v>823</v>
      </c>
      <c r="F127" s="235" t="s">
        <v>623</v>
      </c>
      <c r="G127" s="235" t="s">
        <v>134</v>
      </c>
      <c r="H127" s="235" t="s">
        <v>121</v>
      </c>
      <c r="I127" s="235" t="s">
        <v>417</v>
      </c>
      <c r="J127" s="236" t="s">
        <v>625</v>
      </c>
      <c r="K127" s="237">
        <f>K128+K129+K130+K131+K132+K133+K134+K135+K136+K137+K138+K139+K140+K141+K142+K143+K144+K145+K146</f>
        <v>297852100</v>
      </c>
      <c r="L127" s="237">
        <f>L128+L129+L130+L131+L132+L133+L134+L135+L136+L137+L138+L139+L140+L141+L142+L143+L144+L145+L146</f>
        <v>13397670</v>
      </c>
      <c r="M127" s="237">
        <f t="shared" si="1"/>
        <v>311249770</v>
      </c>
      <c r="N127" s="237">
        <f>N128+N129+N130+N131+N132+N133+N134+N135+N136+N137+N138+N139+N140+N141+N142+N143+N144+N145+N146</f>
        <v>510607</v>
      </c>
      <c r="O127" s="237">
        <f t="shared" si="1"/>
        <v>311760377</v>
      </c>
    </row>
    <row r="128" spans="1:15" s="77" customFormat="1" ht="82.5" customHeight="1">
      <c r="A128" s="249">
        <v>118</v>
      </c>
      <c r="B128" s="235" t="s">
        <v>517</v>
      </c>
      <c r="C128" s="235" t="s">
        <v>400</v>
      </c>
      <c r="D128" s="235" t="s">
        <v>127</v>
      </c>
      <c r="E128" s="235" t="s">
        <v>823</v>
      </c>
      <c r="F128" s="235" t="s">
        <v>623</v>
      </c>
      <c r="G128" s="235" t="s">
        <v>134</v>
      </c>
      <c r="H128" s="235" t="s">
        <v>626</v>
      </c>
      <c r="I128" s="235" t="s">
        <v>417</v>
      </c>
      <c r="J128" s="236" t="s">
        <v>989</v>
      </c>
      <c r="K128" s="237">
        <v>28231100</v>
      </c>
      <c r="L128" s="237">
        <v>6661040</v>
      </c>
      <c r="M128" s="237">
        <f t="shared" si="1"/>
        <v>34892140</v>
      </c>
      <c r="N128" s="237">
        <v>0</v>
      </c>
      <c r="O128" s="237">
        <f t="shared" si="1"/>
        <v>34892140</v>
      </c>
    </row>
    <row r="129" spans="1:15" s="77" customFormat="1" ht="80.25" customHeight="1">
      <c r="A129" s="249">
        <v>119</v>
      </c>
      <c r="B129" s="235" t="s">
        <v>517</v>
      </c>
      <c r="C129" s="235" t="s">
        <v>400</v>
      </c>
      <c r="D129" s="235" t="s">
        <v>127</v>
      </c>
      <c r="E129" s="235" t="s">
        <v>823</v>
      </c>
      <c r="F129" s="235" t="s">
        <v>623</v>
      </c>
      <c r="G129" s="235" t="s">
        <v>134</v>
      </c>
      <c r="H129" s="235" t="s">
        <v>833</v>
      </c>
      <c r="I129" s="235" t="s">
        <v>417</v>
      </c>
      <c r="J129" s="236" t="s">
        <v>880</v>
      </c>
      <c r="K129" s="237">
        <v>54000</v>
      </c>
      <c r="L129" s="237">
        <v>0</v>
      </c>
      <c r="M129" s="237">
        <f t="shared" si="1"/>
        <v>54000</v>
      </c>
      <c r="N129" s="237">
        <v>3444</v>
      </c>
      <c r="O129" s="237">
        <f t="shared" si="1"/>
        <v>57444</v>
      </c>
    </row>
    <row r="130" spans="1:15" s="77" customFormat="1" ht="145.5" customHeight="1">
      <c r="A130" s="249">
        <v>120</v>
      </c>
      <c r="B130" s="235" t="s">
        <v>517</v>
      </c>
      <c r="C130" s="235" t="s">
        <v>400</v>
      </c>
      <c r="D130" s="235" t="s">
        <v>127</v>
      </c>
      <c r="E130" s="235" t="s">
        <v>823</v>
      </c>
      <c r="F130" s="235" t="s">
        <v>623</v>
      </c>
      <c r="G130" s="235" t="s">
        <v>134</v>
      </c>
      <c r="H130" s="235" t="s">
        <v>648</v>
      </c>
      <c r="I130" s="235" t="s">
        <v>417</v>
      </c>
      <c r="J130" s="236" t="s">
        <v>881</v>
      </c>
      <c r="K130" s="237">
        <v>14377800</v>
      </c>
      <c r="L130" s="237">
        <v>366100</v>
      </c>
      <c r="M130" s="237">
        <f t="shared" si="1"/>
        <v>14743900</v>
      </c>
      <c r="N130" s="237">
        <v>0</v>
      </c>
      <c r="O130" s="237">
        <f t="shared" si="1"/>
        <v>14743900</v>
      </c>
    </row>
    <row r="131" spans="1:15" s="77" customFormat="1" ht="139.5" customHeight="1">
      <c r="A131" s="249">
        <v>121</v>
      </c>
      <c r="B131" s="235" t="s">
        <v>517</v>
      </c>
      <c r="C131" s="235" t="s">
        <v>400</v>
      </c>
      <c r="D131" s="235" t="s">
        <v>127</v>
      </c>
      <c r="E131" s="235" t="s">
        <v>823</v>
      </c>
      <c r="F131" s="235" t="s">
        <v>623</v>
      </c>
      <c r="G131" s="235" t="s">
        <v>134</v>
      </c>
      <c r="H131" s="235" t="s">
        <v>649</v>
      </c>
      <c r="I131" s="235" t="s">
        <v>417</v>
      </c>
      <c r="J131" s="236" t="s">
        <v>882</v>
      </c>
      <c r="K131" s="237">
        <v>19196800</v>
      </c>
      <c r="L131" s="237">
        <v>682700</v>
      </c>
      <c r="M131" s="237">
        <f t="shared" si="1"/>
        <v>19879500</v>
      </c>
      <c r="N131" s="237">
        <v>0</v>
      </c>
      <c r="O131" s="237">
        <f t="shared" si="1"/>
        <v>19879500</v>
      </c>
    </row>
    <row r="132" spans="1:15" s="77" customFormat="1" ht="78.75" customHeight="1">
      <c r="A132" s="249">
        <v>122</v>
      </c>
      <c r="B132" s="235" t="s">
        <v>517</v>
      </c>
      <c r="C132" s="235" t="s">
        <v>400</v>
      </c>
      <c r="D132" s="235" t="s">
        <v>127</v>
      </c>
      <c r="E132" s="235" t="s">
        <v>823</v>
      </c>
      <c r="F132" s="235" t="s">
        <v>623</v>
      </c>
      <c r="G132" s="235" t="s">
        <v>134</v>
      </c>
      <c r="H132" s="235" t="s">
        <v>628</v>
      </c>
      <c r="I132" s="235" t="s">
        <v>417</v>
      </c>
      <c r="J132" s="236" t="s">
        <v>883</v>
      </c>
      <c r="K132" s="237">
        <v>13500</v>
      </c>
      <c r="L132" s="237">
        <v>500</v>
      </c>
      <c r="M132" s="237">
        <f t="shared" si="1"/>
        <v>14000</v>
      </c>
      <c r="N132" s="237">
        <v>0</v>
      </c>
      <c r="O132" s="237">
        <f t="shared" si="1"/>
        <v>14000</v>
      </c>
    </row>
    <row r="133" spans="1:15" s="77" customFormat="1" ht="81" customHeight="1">
      <c r="A133" s="249">
        <v>123</v>
      </c>
      <c r="B133" s="235" t="s">
        <v>517</v>
      </c>
      <c r="C133" s="235" t="s">
        <v>400</v>
      </c>
      <c r="D133" s="235" t="s">
        <v>127</v>
      </c>
      <c r="E133" s="235" t="s">
        <v>823</v>
      </c>
      <c r="F133" s="235" t="s">
        <v>623</v>
      </c>
      <c r="G133" s="235" t="s">
        <v>134</v>
      </c>
      <c r="H133" s="235" t="s">
        <v>630</v>
      </c>
      <c r="I133" s="235" t="s">
        <v>417</v>
      </c>
      <c r="J133" s="236" t="s">
        <v>884</v>
      </c>
      <c r="K133" s="237">
        <v>5253800</v>
      </c>
      <c r="L133" s="237">
        <v>177410</v>
      </c>
      <c r="M133" s="237">
        <f t="shared" si="1"/>
        <v>5431210</v>
      </c>
      <c r="N133" s="237">
        <v>310000</v>
      </c>
      <c r="O133" s="237">
        <f t="shared" si="1"/>
        <v>5741210</v>
      </c>
    </row>
    <row r="134" spans="1:15" s="77" customFormat="1" ht="53.25" customHeight="1">
      <c r="A134" s="249">
        <v>124</v>
      </c>
      <c r="B134" s="235" t="s">
        <v>517</v>
      </c>
      <c r="C134" s="235" t="s">
        <v>400</v>
      </c>
      <c r="D134" s="235" t="s">
        <v>127</v>
      </c>
      <c r="E134" s="235" t="s">
        <v>823</v>
      </c>
      <c r="F134" s="235" t="s">
        <v>623</v>
      </c>
      <c r="G134" s="235" t="s">
        <v>134</v>
      </c>
      <c r="H134" s="235" t="s">
        <v>631</v>
      </c>
      <c r="I134" s="235" t="s">
        <v>417</v>
      </c>
      <c r="J134" s="236" t="s">
        <v>885</v>
      </c>
      <c r="K134" s="237">
        <v>52300</v>
      </c>
      <c r="L134" s="237">
        <v>1600</v>
      </c>
      <c r="M134" s="237">
        <f t="shared" si="1"/>
        <v>53900</v>
      </c>
      <c r="N134" s="237">
        <v>0</v>
      </c>
      <c r="O134" s="237">
        <f t="shared" si="1"/>
        <v>53900</v>
      </c>
    </row>
    <row r="135" spans="1:15" s="77" customFormat="1" ht="93" customHeight="1">
      <c r="A135" s="249">
        <v>125</v>
      </c>
      <c r="B135" s="235" t="s">
        <v>517</v>
      </c>
      <c r="C135" s="235" t="s">
        <v>400</v>
      </c>
      <c r="D135" s="235" t="s">
        <v>127</v>
      </c>
      <c r="E135" s="235" t="s">
        <v>823</v>
      </c>
      <c r="F135" s="235" t="s">
        <v>623</v>
      </c>
      <c r="G135" s="235" t="s">
        <v>134</v>
      </c>
      <c r="H135" s="235" t="s">
        <v>632</v>
      </c>
      <c r="I135" s="235" t="s">
        <v>417</v>
      </c>
      <c r="J135" s="236" t="s">
        <v>886</v>
      </c>
      <c r="K135" s="237">
        <v>2471100</v>
      </c>
      <c r="L135" s="237">
        <v>83400</v>
      </c>
      <c r="M135" s="237">
        <f t="shared" si="1"/>
        <v>2554500</v>
      </c>
      <c r="N135" s="237">
        <v>0</v>
      </c>
      <c r="O135" s="237">
        <f t="shared" si="1"/>
        <v>2554500</v>
      </c>
    </row>
    <row r="136" spans="1:15" s="77" customFormat="1" ht="92.25" customHeight="1">
      <c r="A136" s="249">
        <v>126</v>
      </c>
      <c r="B136" s="235" t="s">
        <v>517</v>
      </c>
      <c r="C136" s="235" t="s">
        <v>400</v>
      </c>
      <c r="D136" s="235" t="s">
        <v>127</v>
      </c>
      <c r="E136" s="235" t="s">
        <v>823</v>
      </c>
      <c r="F136" s="235" t="s">
        <v>623</v>
      </c>
      <c r="G136" s="235" t="s">
        <v>134</v>
      </c>
      <c r="H136" s="235" t="s">
        <v>633</v>
      </c>
      <c r="I136" s="235" t="s">
        <v>417</v>
      </c>
      <c r="J136" s="236" t="s">
        <v>887</v>
      </c>
      <c r="K136" s="237">
        <v>101500</v>
      </c>
      <c r="L136" s="237">
        <v>0</v>
      </c>
      <c r="M136" s="237">
        <f t="shared" si="1"/>
        <v>101500</v>
      </c>
      <c r="N136" s="237">
        <v>197163</v>
      </c>
      <c r="O136" s="237">
        <f t="shared" si="1"/>
        <v>298663</v>
      </c>
    </row>
    <row r="137" spans="1:15" s="77" customFormat="1" ht="67.5" customHeight="1">
      <c r="A137" s="249">
        <v>127</v>
      </c>
      <c r="B137" s="235" t="s">
        <v>517</v>
      </c>
      <c r="C137" s="235" t="s">
        <v>400</v>
      </c>
      <c r="D137" s="235" t="s">
        <v>127</v>
      </c>
      <c r="E137" s="235" t="s">
        <v>823</v>
      </c>
      <c r="F137" s="235" t="s">
        <v>623</v>
      </c>
      <c r="G137" s="235" t="s">
        <v>134</v>
      </c>
      <c r="H137" s="235" t="s">
        <v>634</v>
      </c>
      <c r="I137" s="235" t="s">
        <v>417</v>
      </c>
      <c r="J137" s="236" t="s">
        <v>888</v>
      </c>
      <c r="K137" s="237">
        <v>201000</v>
      </c>
      <c r="L137" s="237">
        <v>6400</v>
      </c>
      <c r="M137" s="237">
        <f t="shared" si="1"/>
        <v>207400</v>
      </c>
      <c r="N137" s="237">
        <v>0</v>
      </c>
      <c r="O137" s="237">
        <f t="shared" si="1"/>
        <v>207400</v>
      </c>
    </row>
    <row r="138" spans="1:15" s="77" customFormat="1" ht="79.5" customHeight="1">
      <c r="A138" s="249">
        <v>128</v>
      </c>
      <c r="B138" s="235" t="s">
        <v>517</v>
      </c>
      <c r="C138" s="235" t="s">
        <v>400</v>
      </c>
      <c r="D138" s="235" t="s">
        <v>127</v>
      </c>
      <c r="E138" s="235" t="s">
        <v>823</v>
      </c>
      <c r="F138" s="235" t="s">
        <v>623</v>
      </c>
      <c r="G138" s="235" t="s">
        <v>134</v>
      </c>
      <c r="H138" s="235" t="s">
        <v>636</v>
      </c>
      <c r="I138" s="235" t="s">
        <v>417</v>
      </c>
      <c r="J138" s="236" t="s">
        <v>889</v>
      </c>
      <c r="K138" s="237">
        <v>1297600</v>
      </c>
      <c r="L138" s="237">
        <v>33360</v>
      </c>
      <c r="M138" s="237">
        <f t="shared" si="1"/>
        <v>1330960</v>
      </c>
      <c r="N138" s="237">
        <v>0</v>
      </c>
      <c r="O138" s="237">
        <f t="shared" si="1"/>
        <v>1330960</v>
      </c>
    </row>
    <row r="139" spans="1:15" s="77" customFormat="1" ht="107.25" customHeight="1">
      <c r="A139" s="249">
        <v>129</v>
      </c>
      <c r="B139" s="235" t="s">
        <v>517</v>
      </c>
      <c r="C139" s="235" t="s">
        <v>400</v>
      </c>
      <c r="D139" s="235" t="s">
        <v>127</v>
      </c>
      <c r="E139" s="235" t="s">
        <v>823</v>
      </c>
      <c r="F139" s="235" t="s">
        <v>623</v>
      </c>
      <c r="G139" s="235" t="s">
        <v>134</v>
      </c>
      <c r="H139" s="235" t="s">
        <v>637</v>
      </c>
      <c r="I139" s="235" t="s">
        <v>417</v>
      </c>
      <c r="J139" s="236" t="s">
        <v>890</v>
      </c>
      <c r="K139" s="237">
        <v>194000</v>
      </c>
      <c r="L139" s="237">
        <v>0</v>
      </c>
      <c r="M139" s="237">
        <f t="shared" si="1"/>
        <v>194000</v>
      </c>
      <c r="N139" s="237">
        <v>0</v>
      </c>
      <c r="O139" s="237">
        <f t="shared" si="1"/>
        <v>194000</v>
      </c>
    </row>
    <row r="140" spans="1:15" s="77" customFormat="1" ht="144.75" customHeight="1">
      <c r="A140" s="249">
        <v>130</v>
      </c>
      <c r="B140" s="235" t="s">
        <v>517</v>
      </c>
      <c r="C140" s="235" t="s">
        <v>400</v>
      </c>
      <c r="D140" s="235" t="s">
        <v>127</v>
      </c>
      <c r="E140" s="235" t="s">
        <v>823</v>
      </c>
      <c r="F140" s="235" t="s">
        <v>623</v>
      </c>
      <c r="G140" s="235" t="s">
        <v>134</v>
      </c>
      <c r="H140" s="235" t="s">
        <v>638</v>
      </c>
      <c r="I140" s="235" t="s">
        <v>417</v>
      </c>
      <c r="J140" s="236" t="s">
        <v>891</v>
      </c>
      <c r="K140" s="237">
        <v>127820800</v>
      </c>
      <c r="L140" s="237">
        <f>582800+4877700</f>
        <v>5460500</v>
      </c>
      <c r="M140" s="237">
        <f t="shared" si="1"/>
        <v>133281300</v>
      </c>
      <c r="N140" s="237">
        <v>0</v>
      </c>
      <c r="O140" s="237">
        <f t="shared" si="1"/>
        <v>133281300</v>
      </c>
    </row>
    <row r="141" spans="1:15" s="77" customFormat="1" ht="84" customHeight="1">
      <c r="A141" s="249">
        <v>131</v>
      </c>
      <c r="B141" s="235" t="s">
        <v>517</v>
      </c>
      <c r="C141" s="235" t="s">
        <v>400</v>
      </c>
      <c r="D141" s="235" t="s">
        <v>127</v>
      </c>
      <c r="E141" s="235" t="s">
        <v>823</v>
      </c>
      <c r="F141" s="235" t="s">
        <v>623</v>
      </c>
      <c r="G141" s="235" t="s">
        <v>134</v>
      </c>
      <c r="H141" s="235" t="s">
        <v>639</v>
      </c>
      <c r="I141" s="235" t="s">
        <v>417</v>
      </c>
      <c r="J141" s="236" t="s">
        <v>892</v>
      </c>
      <c r="K141" s="237">
        <v>15982400</v>
      </c>
      <c r="L141" s="237">
        <v>0</v>
      </c>
      <c r="M141" s="237">
        <f t="shared" si="1"/>
        <v>15982400</v>
      </c>
      <c r="N141" s="237">
        <v>0</v>
      </c>
      <c r="O141" s="237">
        <f t="shared" si="1"/>
        <v>15982400</v>
      </c>
    </row>
    <row r="142" spans="1:15" s="77" customFormat="1" ht="78.75" customHeight="1">
      <c r="A142" s="249">
        <v>132</v>
      </c>
      <c r="B142" s="235" t="s">
        <v>517</v>
      </c>
      <c r="C142" s="235" t="s">
        <v>400</v>
      </c>
      <c r="D142" s="235" t="s">
        <v>127</v>
      </c>
      <c r="E142" s="235" t="s">
        <v>823</v>
      </c>
      <c r="F142" s="235" t="s">
        <v>623</v>
      </c>
      <c r="G142" s="235" t="s">
        <v>134</v>
      </c>
      <c r="H142" s="235" t="s">
        <v>641</v>
      </c>
      <c r="I142" s="235" t="s">
        <v>417</v>
      </c>
      <c r="J142" s="236" t="s">
        <v>893</v>
      </c>
      <c r="K142" s="237">
        <v>40689200</v>
      </c>
      <c r="L142" s="237">
        <v>0</v>
      </c>
      <c r="M142" s="237">
        <f t="shared" si="1"/>
        <v>40689200</v>
      </c>
      <c r="N142" s="237">
        <v>0</v>
      </c>
      <c r="O142" s="237">
        <f t="shared" si="1"/>
        <v>40689200</v>
      </c>
    </row>
    <row r="143" spans="1:15" s="77" customFormat="1" ht="142.5" customHeight="1">
      <c r="A143" s="249">
        <v>133</v>
      </c>
      <c r="B143" s="235" t="s">
        <v>517</v>
      </c>
      <c r="C143" s="235" t="s">
        <v>400</v>
      </c>
      <c r="D143" s="235" t="s">
        <v>127</v>
      </c>
      <c r="E143" s="235" t="s">
        <v>823</v>
      </c>
      <c r="F143" s="235" t="s">
        <v>623</v>
      </c>
      <c r="G143" s="235" t="s">
        <v>134</v>
      </c>
      <c r="H143" s="235" t="s">
        <v>643</v>
      </c>
      <c r="I143" s="235" t="s">
        <v>417</v>
      </c>
      <c r="J143" s="236" t="s">
        <v>881</v>
      </c>
      <c r="K143" s="237">
        <v>27285700</v>
      </c>
      <c r="L143" s="237">
        <f>1027600-1119640</f>
        <v>-92040</v>
      </c>
      <c r="M143" s="237">
        <f t="shared" si="1"/>
        <v>27193660</v>
      </c>
      <c r="N143" s="237">
        <v>0</v>
      </c>
      <c r="O143" s="237">
        <f t="shared" si="1"/>
        <v>27193660</v>
      </c>
    </row>
    <row r="144" spans="1:15" s="77" customFormat="1" ht="93" customHeight="1">
      <c r="A144" s="249">
        <v>134</v>
      </c>
      <c r="B144" s="235" t="s">
        <v>517</v>
      </c>
      <c r="C144" s="235" t="s">
        <v>400</v>
      </c>
      <c r="D144" s="235" t="s">
        <v>127</v>
      </c>
      <c r="E144" s="235" t="s">
        <v>823</v>
      </c>
      <c r="F144" s="235" t="s">
        <v>623</v>
      </c>
      <c r="G144" s="235" t="s">
        <v>134</v>
      </c>
      <c r="H144" s="235" t="s">
        <v>644</v>
      </c>
      <c r="I144" s="235" t="s">
        <v>417</v>
      </c>
      <c r="J144" s="236" t="s">
        <v>894</v>
      </c>
      <c r="K144" s="237">
        <v>12511700</v>
      </c>
      <c r="L144" s="237">
        <v>0</v>
      </c>
      <c r="M144" s="237">
        <f t="shared" si="1"/>
        <v>12511700</v>
      </c>
      <c r="N144" s="237">
        <v>0</v>
      </c>
      <c r="O144" s="237">
        <f t="shared" si="1"/>
        <v>12511700</v>
      </c>
    </row>
    <row r="145" spans="1:15" s="77" customFormat="1" ht="69.75" customHeight="1">
      <c r="A145" s="249">
        <v>135</v>
      </c>
      <c r="B145" s="235" t="s">
        <v>517</v>
      </c>
      <c r="C145" s="235" t="s">
        <v>400</v>
      </c>
      <c r="D145" s="235" t="s">
        <v>127</v>
      </c>
      <c r="E145" s="235" t="s">
        <v>823</v>
      </c>
      <c r="F145" s="235" t="s">
        <v>623</v>
      </c>
      <c r="G145" s="235" t="s">
        <v>134</v>
      </c>
      <c r="H145" s="235" t="s">
        <v>646</v>
      </c>
      <c r="I145" s="235" t="s">
        <v>417</v>
      </c>
      <c r="J145" s="236" t="s">
        <v>895</v>
      </c>
      <c r="K145" s="237">
        <v>469700</v>
      </c>
      <c r="L145" s="237">
        <v>16700</v>
      </c>
      <c r="M145" s="237">
        <f t="shared" si="1"/>
        <v>486400</v>
      </c>
      <c r="N145" s="237">
        <v>0</v>
      </c>
      <c r="O145" s="237">
        <f t="shared" si="1"/>
        <v>486400</v>
      </c>
    </row>
    <row r="146" spans="1:15" s="77" customFormat="1" ht="54" customHeight="1">
      <c r="A146" s="249">
        <v>136</v>
      </c>
      <c r="B146" s="235" t="s">
        <v>517</v>
      </c>
      <c r="C146" s="235" t="s">
        <v>400</v>
      </c>
      <c r="D146" s="235" t="s">
        <v>127</v>
      </c>
      <c r="E146" s="235" t="s">
        <v>823</v>
      </c>
      <c r="F146" s="235" t="s">
        <v>623</v>
      </c>
      <c r="G146" s="235" t="s">
        <v>134</v>
      </c>
      <c r="H146" s="235" t="s">
        <v>896</v>
      </c>
      <c r="I146" s="235" t="s">
        <v>417</v>
      </c>
      <c r="J146" s="236" t="s">
        <v>897</v>
      </c>
      <c r="K146" s="237">
        <v>1648100</v>
      </c>
      <c r="L146" s="237">
        <v>0</v>
      </c>
      <c r="M146" s="237">
        <f t="shared" si="1"/>
        <v>1648100</v>
      </c>
      <c r="N146" s="237">
        <v>0</v>
      </c>
      <c r="O146" s="237">
        <f t="shared" si="1"/>
        <v>1648100</v>
      </c>
    </row>
    <row r="147" spans="1:15" s="228" customFormat="1" ht="49.15" customHeight="1">
      <c r="A147" s="249">
        <v>137</v>
      </c>
      <c r="B147" s="235" t="s">
        <v>517</v>
      </c>
      <c r="C147" s="235" t="s">
        <v>400</v>
      </c>
      <c r="D147" s="235" t="s">
        <v>127</v>
      </c>
      <c r="E147" s="235" t="s">
        <v>823</v>
      </c>
      <c r="F147" s="235" t="s">
        <v>647</v>
      </c>
      <c r="G147" s="235" t="s">
        <v>120</v>
      </c>
      <c r="H147" s="235" t="s">
        <v>121</v>
      </c>
      <c r="I147" s="235" t="s">
        <v>417</v>
      </c>
      <c r="J147" s="236" t="s">
        <v>834</v>
      </c>
      <c r="K147" s="237">
        <f>K148</f>
        <v>742700</v>
      </c>
      <c r="L147" s="237">
        <v>0</v>
      </c>
      <c r="M147" s="237">
        <f t="shared" si="1"/>
        <v>742700</v>
      </c>
      <c r="N147" s="237">
        <v>0</v>
      </c>
      <c r="O147" s="237">
        <f t="shared" si="1"/>
        <v>742700</v>
      </c>
    </row>
    <row r="148" spans="1:15" s="77" customFormat="1" ht="81" customHeight="1">
      <c r="A148" s="249">
        <v>138</v>
      </c>
      <c r="B148" s="235" t="s">
        <v>517</v>
      </c>
      <c r="C148" s="235" t="s">
        <v>400</v>
      </c>
      <c r="D148" s="235" t="s">
        <v>127</v>
      </c>
      <c r="E148" s="235" t="s">
        <v>823</v>
      </c>
      <c r="F148" s="235" t="s">
        <v>647</v>
      </c>
      <c r="G148" s="235" t="s">
        <v>134</v>
      </c>
      <c r="H148" s="235" t="s">
        <v>121</v>
      </c>
      <c r="I148" s="235" t="s">
        <v>417</v>
      </c>
      <c r="J148" s="236" t="s">
        <v>898</v>
      </c>
      <c r="K148" s="237">
        <v>742700</v>
      </c>
      <c r="L148" s="237">
        <v>0</v>
      </c>
      <c r="M148" s="237">
        <f t="shared" si="1"/>
        <v>742700</v>
      </c>
      <c r="N148" s="237">
        <v>0</v>
      </c>
      <c r="O148" s="237">
        <f t="shared" si="1"/>
        <v>742700</v>
      </c>
    </row>
    <row r="149" spans="1:15" s="228" customFormat="1" ht="42.75" customHeight="1">
      <c r="A149" s="249">
        <v>139</v>
      </c>
      <c r="B149" s="235" t="s">
        <v>517</v>
      </c>
      <c r="C149" s="235" t="s">
        <v>400</v>
      </c>
      <c r="D149" s="235" t="s">
        <v>127</v>
      </c>
      <c r="E149" s="235" t="s">
        <v>298</v>
      </c>
      <c r="F149" s="235" t="s">
        <v>835</v>
      </c>
      <c r="G149" s="235" t="s">
        <v>120</v>
      </c>
      <c r="H149" s="235" t="s">
        <v>121</v>
      </c>
      <c r="I149" s="235" t="s">
        <v>417</v>
      </c>
      <c r="J149" s="236" t="s">
        <v>836</v>
      </c>
      <c r="K149" s="237">
        <f>K150</f>
        <v>5618200</v>
      </c>
      <c r="L149" s="237">
        <f>L150</f>
        <v>-5618200</v>
      </c>
      <c r="M149" s="237">
        <f t="shared" si="1"/>
        <v>0</v>
      </c>
      <c r="N149" s="237">
        <v>0</v>
      </c>
      <c r="O149" s="237">
        <f t="shared" si="1"/>
        <v>0</v>
      </c>
    </row>
    <row r="150" spans="1:15" s="77" customFormat="1" ht="78.75" customHeight="1">
      <c r="A150" s="249">
        <v>140</v>
      </c>
      <c r="B150" s="235" t="s">
        <v>517</v>
      </c>
      <c r="C150" s="235" t="s">
        <v>400</v>
      </c>
      <c r="D150" s="235" t="s">
        <v>127</v>
      </c>
      <c r="E150" s="235" t="s">
        <v>298</v>
      </c>
      <c r="F150" s="235" t="s">
        <v>835</v>
      </c>
      <c r="G150" s="235" t="s">
        <v>134</v>
      </c>
      <c r="H150" s="235" t="s">
        <v>121</v>
      </c>
      <c r="I150" s="235" t="s">
        <v>417</v>
      </c>
      <c r="J150" s="236" t="s">
        <v>899</v>
      </c>
      <c r="K150" s="237">
        <v>5618200</v>
      </c>
      <c r="L150" s="237">
        <v>-5618200</v>
      </c>
      <c r="M150" s="237">
        <f t="shared" si="1"/>
        <v>0</v>
      </c>
      <c r="N150" s="237">
        <v>0</v>
      </c>
      <c r="O150" s="237">
        <f t="shared" si="1"/>
        <v>0</v>
      </c>
    </row>
    <row r="151" spans="1:15" s="228" customFormat="1" ht="33" customHeight="1">
      <c r="A151" s="249">
        <v>141</v>
      </c>
      <c r="B151" s="235" t="s">
        <v>517</v>
      </c>
      <c r="C151" s="235" t="s">
        <v>400</v>
      </c>
      <c r="D151" s="235" t="s">
        <v>127</v>
      </c>
      <c r="E151" s="235" t="s">
        <v>298</v>
      </c>
      <c r="F151" s="235" t="s">
        <v>837</v>
      </c>
      <c r="G151" s="235" t="s">
        <v>120</v>
      </c>
      <c r="H151" s="235" t="s">
        <v>121</v>
      </c>
      <c r="I151" s="235" t="s">
        <v>417</v>
      </c>
      <c r="J151" s="236" t="s">
        <v>838</v>
      </c>
      <c r="K151" s="237">
        <f>K152</f>
        <v>1443900</v>
      </c>
      <c r="L151" s="237">
        <v>0</v>
      </c>
      <c r="M151" s="237">
        <f t="shared" si="1"/>
        <v>1443900</v>
      </c>
      <c r="N151" s="237">
        <v>0</v>
      </c>
      <c r="O151" s="237">
        <f t="shared" si="1"/>
        <v>1443900</v>
      </c>
    </row>
    <row r="152" spans="1:15" s="77" customFormat="1" ht="42" customHeight="1">
      <c r="A152" s="249">
        <v>142</v>
      </c>
      <c r="B152" s="235" t="s">
        <v>517</v>
      </c>
      <c r="C152" s="235" t="s">
        <v>400</v>
      </c>
      <c r="D152" s="235" t="s">
        <v>127</v>
      </c>
      <c r="E152" s="235" t="s">
        <v>298</v>
      </c>
      <c r="F152" s="235" t="s">
        <v>837</v>
      </c>
      <c r="G152" s="235" t="s">
        <v>134</v>
      </c>
      <c r="H152" s="235" t="s">
        <v>121</v>
      </c>
      <c r="I152" s="235" t="s">
        <v>417</v>
      </c>
      <c r="J152" s="236" t="s">
        <v>900</v>
      </c>
      <c r="K152" s="237">
        <v>1443900</v>
      </c>
      <c r="L152" s="237">
        <v>0</v>
      </c>
      <c r="M152" s="237">
        <f t="shared" si="1"/>
        <v>1443900</v>
      </c>
      <c r="N152" s="237">
        <v>0</v>
      </c>
      <c r="O152" s="237">
        <f t="shared" si="1"/>
        <v>1443900</v>
      </c>
    </row>
    <row r="153" spans="1:15" s="228" customFormat="1" ht="45" customHeight="1">
      <c r="A153" s="249">
        <v>143</v>
      </c>
      <c r="B153" s="235" t="s">
        <v>517</v>
      </c>
      <c r="C153" s="235" t="s">
        <v>400</v>
      </c>
      <c r="D153" s="235" t="s">
        <v>127</v>
      </c>
      <c r="E153" s="235" t="s">
        <v>298</v>
      </c>
      <c r="F153" s="235" t="s">
        <v>249</v>
      </c>
      <c r="G153" s="235" t="s">
        <v>120</v>
      </c>
      <c r="H153" s="235" t="s">
        <v>121</v>
      </c>
      <c r="I153" s="235" t="s">
        <v>417</v>
      </c>
      <c r="J153" s="236" t="s">
        <v>901</v>
      </c>
      <c r="K153" s="237">
        <f>K154</f>
        <v>26700</v>
      </c>
      <c r="L153" s="237">
        <v>0</v>
      </c>
      <c r="M153" s="237">
        <f t="shared" si="1"/>
        <v>26700</v>
      </c>
      <c r="N153" s="237">
        <f>N154</f>
        <v>102000</v>
      </c>
      <c r="O153" s="237">
        <f t="shared" si="1"/>
        <v>128700</v>
      </c>
    </row>
    <row r="154" spans="1:15" s="77" customFormat="1" ht="58.5" customHeight="1">
      <c r="A154" s="249">
        <v>144</v>
      </c>
      <c r="B154" s="235" t="s">
        <v>517</v>
      </c>
      <c r="C154" s="235" t="s">
        <v>400</v>
      </c>
      <c r="D154" s="235" t="s">
        <v>127</v>
      </c>
      <c r="E154" s="235" t="s">
        <v>298</v>
      </c>
      <c r="F154" s="235" t="s">
        <v>249</v>
      </c>
      <c r="G154" s="235" t="s">
        <v>134</v>
      </c>
      <c r="H154" s="235" t="s">
        <v>121</v>
      </c>
      <c r="I154" s="235" t="s">
        <v>417</v>
      </c>
      <c r="J154" s="236" t="s">
        <v>902</v>
      </c>
      <c r="K154" s="237">
        <v>26700</v>
      </c>
      <c r="L154" s="237">
        <v>0</v>
      </c>
      <c r="M154" s="237">
        <f t="shared" si="1"/>
        <v>26700</v>
      </c>
      <c r="N154" s="237">
        <v>102000</v>
      </c>
      <c r="O154" s="237">
        <f t="shared" si="1"/>
        <v>128700</v>
      </c>
    </row>
    <row r="155" spans="1:15" s="228" customFormat="1" ht="33.75" customHeight="1">
      <c r="A155" s="249">
        <v>145</v>
      </c>
      <c r="B155" s="235" t="s">
        <v>517</v>
      </c>
      <c r="C155" s="235" t="s">
        <v>400</v>
      </c>
      <c r="D155" s="235" t="s">
        <v>127</v>
      </c>
      <c r="E155" s="235" t="s">
        <v>298</v>
      </c>
      <c r="F155" s="235" t="s">
        <v>903</v>
      </c>
      <c r="G155" s="235" t="s">
        <v>120</v>
      </c>
      <c r="H155" s="235" t="s">
        <v>121</v>
      </c>
      <c r="I155" s="235" t="s">
        <v>417</v>
      </c>
      <c r="J155" s="236" t="s">
        <v>904</v>
      </c>
      <c r="K155" s="237">
        <f>K156</f>
        <v>58300</v>
      </c>
      <c r="L155" s="237">
        <v>0</v>
      </c>
      <c r="M155" s="237">
        <f t="shared" si="1"/>
        <v>58300</v>
      </c>
      <c r="N155" s="237">
        <v>0</v>
      </c>
      <c r="O155" s="237">
        <f t="shared" si="1"/>
        <v>58300</v>
      </c>
    </row>
    <row r="156" spans="1:15" s="77" customFormat="1" ht="63.75" customHeight="1">
      <c r="A156" s="249">
        <v>146</v>
      </c>
      <c r="B156" s="235" t="s">
        <v>517</v>
      </c>
      <c r="C156" s="235" t="s">
        <v>400</v>
      </c>
      <c r="D156" s="235" t="s">
        <v>127</v>
      </c>
      <c r="E156" s="235" t="s">
        <v>298</v>
      </c>
      <c r="F156" s="235" t="s">
        <v>903</v>
      </c>
      <c r="G156" s="235" t="s">
        <v>134</v>
      </c>
      <c r="H156" s="235" t="s">
        <v>121</v>
      </c>
      <c r="I156" s="235" t="s">
        <v>417</v>
      </c>
      <c r="J156" s="236" t="s">
        <v>905</v>
      </c>
      <c r="K156" s="237">
        <v>58300</v>
      </c>
      <c r="L156" s="237">
        <v>0</v>
      </c>
      <c r="M156" s="237">
        <f t="shared" si="1"/>
        <v>58300</v>
      </c>
      <c r="N156" s="237">
        <v>0</v>
      </c>
      <c r="O156" s="237">
        <f t="shared" si="1"/>
        <v>58300</v>
      </c>
    </row>
    <row r="157" spans="1:15" s="228" customFormat="1" ht="26.25" customHeight="1">
      <c r="A157" s="249">
        <v>147</v>
      </c>
      <c r="B157" s="235" t="s">
        <v>517</v>
      </c>
      <c r="C157" s="235" t="s">
        <v>400</v>
      </c>
      <c r="D157" s="235" t="s">
        <v>127</v>
      </c>
      <c r="E157" s="235" t="s">
        <v>839</v>
      </c>
      <c r="F157" s="235" t="s">
        <v>119</v>
      </c>
      <c r="G157" s="235" t="s">
        <v>120</v>
      </c>
      <c r="H157" s="235" t="s">
        <v>121</v>
      </c>
      <c r="I157" s="235" t="s">
        <v>417</v>
      </c>
      <c r="J157" s="236" t="s">
        <v>419</v>
      </c>
      <c r="K157" s="237">
        <f>K158</f>
        <v>29624054.390000001</v>
      </c>
      <c r="L157" s="237">
        <f>L158+L160</f>
        <v>22909067.850000001</v>
      </c>
      <c r="M157" s="237">
        <f t="shared" si="1"/>
        <v>52533122.240000002</v>
      </c>
      <c r="N157" s="237">
        <f>N160+N158</f>
        <v>33403445.670000002</v>
      </c>
      <c r="O157" s="237">
        <f t="shared" si="1"/>
        <v>85936567.909999996</v>
      </c>
    </row>
    <row r="158" spans="1:15" s="77" customFormat="1" ht="45.75" customHeight="1">
      <c r="A158" s="249">
        <v>148</v>
      </c>
      <c r="B158" s="235" t="s">
        <v>517</v>
      </c>
      <c r="C158" s="235" t="s">
        <v>400</v>
      </c>
      <c r="D158" s="235" t="s">
        <v>127</v>
      </c>
      <c r="E158" s="235" t="s">
        <v>839</v>
      </c>
      <c r="F158" s="235" t="s">
        <v>420</v>
      </c>
      <c r="G158" s="235" t="s">
        <v>120</v>
      </c>
      <c r="H158" s="235" t="s">
        <v>121</v>
      </c>
      <c r="I158" s="235" t="s">
        <v>417</v>
      </c>
      <c r="J158" s="236" t="s">
        <v>840</v>
      </c>
      <c r="K158" s="237">
        <f>K159</f>
        <v>29624054.390000001</v>
      </c>
      <c r="L158" s="237">
        <f>L159</f>
        <v>22190011.270000003</v>
      </c>
      <c r="M158" s="237">
        <f t="shared" si="1"/>
        <v>51814065.660000004</v>
      </c>
      <c r="N158" s="237">
        <f>N159</f>
        <v>9217505.6699999999</v>
      </c>
      <c r="O158" s="237">
        <f t="shared" si="1"/>
        <v>61031571.330000006</v>
      </c>
    </row>
    <row r="159" spans="1:15" s="77" customFormat="1" ht="40.5" customHeight="1">
      <c r="A159" s="249">
        <v>149</v>
      </c>
      <c r="B159" s="235" t="s">
        <v>517</v>
      </c>
      <c r="C159" s="235" t="s">
        <v>400</v>
      </c>
      <c r="D159" s="235" t="s">
        <v>127</v>
      </c>
      <c r="E159" s="235" t="s">
        <v>839</v>
      </c>
      <c r="F159" s="235" t="s">
        <v>420</v>
      </c>
      <c r="G159" s="235" t="s">
        <v>134</v>
      </c>
      <c r="H159" s="235" t="s">
        <v>121</v>
      </c>
      <c r="I159" s="235" t="s">
        <v>417</v>
      </c>
      <c r="J159" s="236" t="s">
        <v>786</v>
      </c>
      <c r="K159" s="237">
        <v>29624054.390000001</v>
      </c>
      <c r="L159" s="237">
        <f>2866958.79+6062876.74+13260175.74</f>
        <v>22190011.270000003</v>
      </c>
      <c r="M159" s="237">
        <f t="shared" si="1"/>
        <v>51814065.660000004</v>
      </c>
      <c r="N159" s="237">
        <v>9217505.6699999999</v>
      </c>
      <c r="O159" s="237">
        <f t="shared" si="1"/>
        <v>61031571.330000006</v>
      </c>
    </row>
    <row r="160" spans="1:15" s="228" customFormat="1" ht="24.75" customHeight="1">
      <c r="A160" s="249">
        <v>150</v>
      </c>
      <c r="B160" s="235" t="s">
        <v>517</v>
      </c>
      <c r="C160" s="235" t="s">
        <v>400</v>
      </c>
      <c r="D160" s="235" t="s">
        <v>127</v>
      </c>
      <c r="E160" s="235" t="s">
        <v>588</v>
      </c>
      <c r="F160" s="235" t="s">
        <v>616</v>
      </c>
      <c r="G160" s="235" t="s">
        <v>134</v>
      </c>
      <c r="H160" s="235" t="s">
        <v>121</v>
      </c>
      <c r="I160" s="235" t="s">
        <v>417</v>
      </c>
      <c r="J160" s="236" t="s">
        <v>990</v>
      </c>
      <c r="K160" s="237">
        <f>K164</f>
        <v>0</v>
      </c>
      <c r="L160" s="237">
        <f>L161+L164</f>
        <v>719056.58000000007</v>
      </c>
      <c r="M160" s="237">
        <f t="shared" si="1"/>
        <v>719056.58000000007</v>
      </c>
      <c r="N160" s="237">
        <f>N161+N162+N163+N164</f>
        <v>24185940</v>
      </c>
      <c r="O160" s="237">
        <f t="shared" si="1"/>
        <v>24904996.579999998</v>
      </c>
    </row>
    <row r="161" spans="1:15" s="159" customFormat="1" ht="27.75" customHeight="1">
      <c r="A161" s="249">
        <v>151</v>
      </c>
      <c r="B161" s="235" t="s">
        <v>517</v>
      </c>
      <c r="C161" s="235" t="s">
        <v>400</v>
      </c>
      <c r="D161" s="235" t="s">
        <v>127</v>
      </c>
      <c r="E161" s="235" t="s">
        <v>588</v>
      </c>
      <c r="F161" s="235" t="s">
        <v>616</v>
      </c>
      <c r="G161" s="235" t="s">
        <v>134</v>
      </c>
      <c r="H161" s="235" t="s">
        <v>991</v>
      </c>
      <c r="I161" s="235" t="s">
        <v>417</v>
      </c>
      <c r="J161" s="231" t="s">
        <v>960</v>
      </c>
      <c r="K161" s="237">
        <v>0</v>
      </c>
      <c r="L161" s="237">
        <v>459056.58</v>
      </c>
      <c r="M161" s="237">
        <f>K161+L161</f>
        <v>459056.58</v>
      </c>
      <c r="N161" s="237">
        <v>0</v>
      </c>
      <c r="O161" s="237">
        <f>M161+N161</f>
        <v>459056.58</v>
      </c>
    </row>
    <row r="162" spans="1:15" s="161" customFormat="1" ht="44.25" customHeight="1">
      <c r="A162" s="249">
        <v>152</v>
      </c>
      <c r="B162" s="235" t="s">
        <v>517</v>
      </c>
      <c r="C162" s="235" t="s">
        <v>400</v>
      </c>
      <c r="D162" s="235" t="s">
        <v>127</v>
      </c>
      <c r="E162" s="235" t="s">
        <v>588</v>
      </c>
      <c r="F162" s="235" t="s">
        <v>616</v>
      </c>
      <c r="G162" s="235" t="s">
        <v>134</v>
      </c>
      <c r="H162" s="235" t="s">
        <v>1252</v>
      </c>
      <c r="I162" s="235" t="s">
        <v>417</v>
      </c>
      <c r="J162" s="231" t="s">
        <v>972</v>
      </c>
      <c r="K162" s="237"/>
      <c r="L162" s="237"/>
      <c r="M162" s="237">
        <v>0</v>
      </c>
      <c r="N162" s="237">
        <v>50000</v>
      </c>
      <c r="O162" s="237">
        <f>M162+N162</f>
        <v>50000</v>
      </c>
    </row>
    <row r="163" spans="1:15" s="161" customFormat="1" ht="69.75" customHeight="1">
      <c r="A163" s="249">
        <v>153</v>
      </c>
      <c r="B163" s="235" t="s">
        <v>517</v>
      </c>
      <c r="C163" s="235" t="s">
        <v>400</v>
      </c>
      <c r="D163" s="235" t="s">
        <v>127</v>
      </c>
      <c r="E163" s="235" t="s">
        <v>588</v>
      </c>
      <c r="F163" s="235" t="s">
        <v>616</v>
      </c>
      <c r="G163" s="235" t="s">
        <v>134</v>
      </c>
      <c r="H163" s="235" t="s">
        <v>1253</v>
      </c>
      <c r="I163" s="235" t="s">
        <v>417</v>
      </c>
      <c r="J163" s="231" t="s">
        <v>1254</v>
      </c>
      <c r="K163" s="237"/>
      <c r="L163" s="237"/>
      <c r="M163" s="237">
        <v>0</v>
      </c>
      <c r="N163" s="237">
        <v>24135940</v>
      </c>
      <c r="O163" s="237">
        <f>M163+N163</f>
        <v>24135940</v>
      </c>
    </row>
    <row r="164" spans="1:15" s="161" customFormat="1" ht="54" customHeight="1">
      <c r="A164" s="249">
        <v>154</v>
      </c>
      <c r="B164" s="235" t="s">
        <v>517</v>
      </c>
      <c r="C164" s="235" t="s">
        <v>400</v>
      </c>
      <c r="D164" s="235" t="s">
        <v>127</v>
      </c>
      <c r="E164" s="235" t="s">
        <v>588</v>
      </c>
      <c r="F164" s="235" t="s">
        <v>616</v>
      </c>
      <c r="G164" s="235" t="s">
        <v>134</v>
      </c>
      <c r="H164" s="235" t="s">
        <v>992</v>
      </c>
      <c r="I164" s="235" t="s">
        <v>417</v>
      </c>
      <c r="J164" s="236" t="s">
        <v>962</v>
      </c>
      <c r="K164" s="237">
        <v>0</v>
      </c>
      <c r="L164" s="237">
        <v>260000</v>
      </c>
      <c r="M164" s="237">
        <f t="shared" si="1"/>
        <v>260000</v>
      </c>
      <c r="N164" s="237">
        <v>0</v>
      </c>
      <c r="O164" s="237">
        <f t="shared" si="1"/>
        <v>260000</v>
      </c>
    </row>
    <row r="165" spans="1:15" s="228" customFormat="1" ht="30" customHeight="1">
      <c r="A165" s="249">
        <v>155</v>
      </c>
      <c r="B165" s="235" t="s">
        <v>517</v>
      </c>
      <c r="C165" s="235" t="s">
        <v>400</v>
      </c>
      <c r="D165" s="235" t="s">
        <v>586</v>
      </c>
      <c r="E165" s="235" t="s">
        <v>120</v>
      </c>
      <c r="F165" s="235" t="s">
        <v>119</v>
      </c>
      <c r="G165" s="235" t="s">
        <v>120</v>
      </c>
      <c r="H165" s="235" t="s">
        <v>121</v>
      </c>
      <c r="I165" s="235" t="s">
        <v>875</v>
      </c>
      <c r="J165" s="243" t="s">
        <v>993</v>
      </c>
      <c r="K165" s="237">
        <f t="shared" ref="K165:O166" si="3">K166</f>
        <v>0</v>
      </c>
      <c r="L165" s="237">
        <f t="shared" si="3"/>
        <v>75296</v>
      </c>
      <c r="M165" s="237">
        <f t="shared" si="3"/>
        <v>75296</v>
      </c>
      <c r="N165" s="237">
        <f>N166</f>
        <v>562082.28</v>
      </c>
      <c r="O165" s="237">
        <f t="shared" si="3"/>
        <v>637378.28</v>
      </c>
    </row>
    <row r="166" spans="1:15" s="161" customFormat="1" ht="30" customHeight="1">
      <c r="A166" s="249">
        <v>156</v>
      </c>
      <c r="B166" s="235" t="s">
        <v>517</v>
      </c>
      <c r="C166" s="235" t="s">
        <v>400</v>
      </c>
      <c r="D166" s="235" t="s">
        <v>586</v>
      </c>
      <c r="E166" s="235" t="s">
        <v>134</v>
      </c>
      <c r="F166" s="235" t="s">
        <v>119</v>
      </c>
      <c r="G166" s="235" t="s">
        <v>134</v>
      </c>
      <c r="H166" s="235" t="s">
        <v>121</v>
      </c>
      <c r="I166" s="235" t="s">
        <v>875</v>
      </c>
      <c r="J166" s="244" t="s">
        <v>790</v>
      </c>
      <c r="K166" s="237">
        <f t="shared" si="3"/>
        <v>0</v>
      </c>
      <c r="L166" s="237">
        <f t="shared" si="3"/>
        <v>75296</v>
      </c>
      <c r="M166" s="237">
        <f t="shared" si="3"/>
        <v>75296</v>
      </c>
      <c r="N166" s="237">
        <f>N167</f>
        <v>562082.28</v>
      </c>
      <c r="O166" s="237">
        <f t="shared" si="3"/>
        <v>637378.28</v>
      </c>
    </row>
    <row r="167" spans="1:15" s="161" customFormat="1" ht="30.75" customHeight="1">
      <c r="A167" s="249">
        <v>157</v>
      </c>
      <c r="B167" s="235" t="s">
        <v>517</v>
      </c>
      <c r="C167" s="235" t="s">
        <v>400</v>
      </c>
      <c r="D167" s="235" t="s">
        <v>586</v>
      </c>
      <c r="E167" s="235" t="s">
        <v>134</v>
      </c>
      <c r="F167" s="235" t="s">
        <v>130</v>
      </c>
      <c r="G167" s="235" t="s">
        <v>134</v>
      </c>
      <c r="H167" s="235" t="s">
        <v>121</v>
      </c>
      <c r="I167" s="235" t="s">
        <v>875</v>
      </c>
      <c r="J167" s="236" t="s">
        <v>968</v>
      </c>
      <c r="K167" s="237">
        <v>0</v>
      </c>
      <c r="L167" s="237">
        <v>75296</v>
      </c>
      <c r="M167" s="237">
        <f>K167+L167</f>
        <v>75296</v>
      </c>
      <c r="N167" s="237">
        <f>15768+509700.28+36614</f>
        <v>562082.28</v>
      </c>
      <c r="O167" s="237">
        <f>M167+N167</f>
        <v>637378.28</v>
      </c>
    </row>
    <row r="168" spans="1:15" s="228" customFormat="1" ht="28.5" customHeight="1">
      <c r="A168" s="249">
        <v>158</v>
      </c>
      <c r="B168" s="235" t="s">
        <v>517</v>
      </c>
      <c r="C168" s="235" t="s">
        <v>400</v>
      </c>
      <c r="D168" s="235" t="s">
        <v>587</v>
      </c>
      <c r="E168" s="235" t="s">
        <v>589</v>
      </c>
      <c r="F168" s="235" t="s">
        <v>119</v>
      </c>
      <c r="G168" s="235" t="s">
        <v>120</v>
      </c>
      <c r="H168" s="235" t="s">
        <v>121</v>
      </c>
      <c r="I168" s="235" t="s">
        <v>417</v>
      </c>
      <c r="J168" s="236" t="s">
        <v>994</v>
      </c>
      <c r="K168" s="237">
        <f>K169</f>
        <v>0</v>
      </c>
      <c r="L168" s="237">
        <f>L169</f>
        <v>-230086.06000000006</v>
      </c>
      <c r="M168" s="237">
        <f t="shared" si="1"/>
        <v>-230086.06000000006</v>
      </c>
      <c r="N168" s="237">
        <f>N169</f>
        <v>-52923.14</v>
      </c>
      <c r="O168" s="237">
        <f t="shared" si="1"/>
        <v>-283009.20000000007</v>
      </c>
    </row>
    <row r="169" spans="1:15" s="159" customFormat="1" ht="32.25" customHeight="1">
      <c r="A169" s="249">
        <v>159</v>
      </c>
      <c r="B169" s="235" t="s">
        <v>517</v>
      </c>
      <c r="C169" s="235" t="s">
        <v>400</v>
      </c>
      <c r="D169" s="235" t="s">
        <v>587</v>
      </c>
      <c r="E169" s="235" t="s">
        <v>589</v>
      </c>
      <c r="F169" s="235" t="s">
        <v>119</v>
      </c>
      <c r="G169" s="235" t="s">
        <v>134</v>
      </c>
      <c r="H169" s="235" t="s">
        <v>121</v>
      </c>
      <c r="I169" s="235" t="s">
        <v>417</v>
      </c>
      <c r="J169" s="236" t="s">
        <v>995</v>
      </c>
      <c r="K169" s="237">
        <f>K170</f>
        <v>0</v>
      </c>
      <c r="L169" s="237">
        <f>L170</f>
        <v>-230086.06000000006</v>
      </c>
      <c r="M169" s="237">
        <f t="shared" si="1"/>
        <v>-230086.06000000006</v>
      </c>
      <c r="N169" s="237">
        <f>N170</f>
        <v>-52923.14</v>
      </c>
      <c r="O169" s="237">
        <f t="shared" si="1"/>
        <v>-283009.20000000007</v>
      </c>
    </row>
    <row r="170" spans="1:15" s="159" customFormat="1" ht="31.5" customHeight="1">
      <c r="A170" s="249">
        <v>160</v>
      </c>
      <c r="B170" s="235" t="s">
        <v>517</v>
      </c>
      <c r="C170" s="235" t="s">
        <v>400</v>
      </c>
      <c r="D170" s="235" t="s">
        <v>587</v>
      </c>
      <c r="E170" s="235" t="s">
        <v>589</v>
      </c>
      <c r="F170" s="235" t="s">
        <v>126</v>
      </c>
      <c r="G170" s="235" t="s">
        <v>134</v>
      </c>
      <c r="H170" s="235" t="s">
        <v>121</v>
      </c>
      <c r="I170" s="235" t="s">
        <v>417</v>
      </c>
      <c r="J170" s="236" t="s">
        <v>792</v>
      </c>
      <c r="K170" s="237">
        <v>0</v>
      </c>
      <c r="L170" s="237">
        <f>-2234790.06+2080000+-75296</f>
        <v>-230086.06000000006</v>
      </c>
      <c r="M170" s="237">
        <f t="shared" si="1"/>
        <v>-230086.06000000006</v>
      </c>
      <c r="N170" s="237">
        <f>-422.14+-119+-15768+-36614</f>
        <v>-52923.14</v>
      </c>
      <c r="O170" s="237">
        <f t="shared" si="1"/>
        <v>-283009.20000000007</v>
      </c>
    </row>
    <row r="171" spans="1:15" s="158" customFormat="1" ht="18.75">
      <c r="A171" s="271" t="s">
        <v>841</v>
      </c>
      <c r="B171" s="271"/>
      <c r="C171" s="271"/>
      <c r="D171" s="271"/>
      <c r="E171" s="271"/>
      <c r="F171" s="271"/>
      <c r="G171" s="271"/>
      <c r="H171" s="271"/>
      <c r="I171" s="271"/>
      <c r="J171" s="271"/>
      <c r="K171" s="250">
        <f>K11+K89</f>
        <v>612643919.42999995</v>
      </c>
      <c r="L171" s="250">
        <f>L11+L89</f>
        <v>67013148.519999988</v>
      </c>
      <c r="M171" s="250">
        <f t="shared" si="1"/>
        <v>679657067.94999993</v>
      </c>
      <c r="N171" s="250">
        <f>N11+N89</f>
        <v>58753571.760000005</v>
      </c>
      <c r="O171" s="250">
        <f t="shared" si="1"/>
        <v>738410639.70999992</v>
      </c>
    </row>
    <row r="172" spans="1:15" s="77" customFormat="1">
      <c r="A172" s="247"/>
      <c r="B172" s="79"/>
      <c r="C172" s="79"/>
      <c r="D172" s="79"/>
      <c r="E172" s="79"/>
      <c r="F172" s="79"/>
      <c r="G172" s="79"/>
      <c r="H172" s="79"/>
      <c r="I172" s="79"/>
      <c r="J172" s="79"/>
      <c r="K172" s="245"/>
      <c r="L172" s="76"/>
      <c r="M172" s="76"/>
      <c r="N172" s="76"/>
      <c r="O172" s="76"/>
    </row>
    <row r="173" spans="1:15">
      <c r="K173" s="245"/>
      <c r="L173" s="76"/>
      <c r="M173" s="76"/>
      <c r="N173" s="76"/>
      <c r="O173" s="76"/>
    </row>
    <row r="174" spans="1:15">
      <c r="K174" s="245"/>
      <c r="L174" s="76"/>
      <c r="M174" s="76"/>
      <c r="N174" s="246"/>
      <c r="O174" s="76"/>
    </row>
    <row r="175" spans="1:15">
      <c r="K175" s="245"/>
      <c r="L175" s="85"/>
      <c r="M175" s="76"/>
      <c r="N175" s="85"/>
      <c r="O175" s="76"/>
    </row>
    <row r="176" spans="1:15">
      <c r="L176" s="76"/>
      <c r="M176" s="76"/>
      <c r="N176" s="76"/>
      <c r="O176" s="76"/>
    </row>
    <row r="177" spans="12:15">
      <c r="L177" s="76"/>
      <c r="M177" s="76"/>
      <c r="N177" s="76"/>
      <c r="O177" s="76"/>
    </row>
    <row r="178" spans="12:15">
      <c r="L178" s="76"/>
      <c r="M178" s="76"/>
      <c r="N178" s="76"/>
      <c r="O178" s="76"/>
    </row>
    <row r="179" spans="12:15">
      <c r="L179" s="76"/>
      <c r="M179" s="76"/>
      <c r="N179" s="76"/>
      <c r="O179" s="76"/>
    </row>
    <row r="180" spans="12:15">
      <c r="L180" s="76"/>
      <c r="M180" s="76"/>
      <c r="N180" s="76"/>
      <c r="O180" s="76"/>
    </row>
    <row r="181" spans="12:15">
      <c r="L181" s="76"/>
      <c r="M181" s="76"/>
      <c r="N181" s="76"/>
      <c r="O181" s="76"/>
    </row>
    <row r="182" spans="12:15">
      <c r="L182" s="76"/>
      <c r="M182" s="76"/>
      <c r="N182" s="76"/>
      <c r="O182" s="76"/>
    </row>
    <row r="183" spans="12:15">
      <c r="L183" s="76"/>
      <c r="M183" s="76"/>
      <c r="N183" s="76"/>
      <c r="O183" s="76"/>
    </row>
    <row r="184" spans="12:15">
      <c r="L184" s="76"/>
      <c r="M184" s="76"/>
      <c r="N184" s="76"/>
      <c r="O184" s="76"/>
    </row>
    <row r="185" spans="12:15">
      <c r="L185" s="76"/>
      <c r="M185" s="76"/>
      <c r="N185" s="76"/>
      <c r="O185" s="76"/>
    </row>
    <row r="186" spans="12:15">
      <c r="L186" s="76"/>
      <c r="M186" s="76"/>
      <c r="N186" s="76"/>
      <c r="O186" s="76"/>
    </row>
    <row r="187" spans="12:15">
      <c r="L187" s="76"/>
      <c r="M187" s="76"/>
      <c r="N187" s="76"/>
      <c r="O187" s="76"/>
    </row>
    <row r="188" spans="12:15">
      <c r="L188" s="76"/>
      <c r="M188" s="76"/>
      <c r="N188" s="76"/>
      <c r="O188" s="76"/>
    </row>
    <row r="189" spans="12:15">
      <c r="L189" s="76"/>
      <c r="M189" s="76"/>
      <c r="N189" s="76"/>
      <c r="O189" s="76"/>
    </row>
    <row r="190" spans="12:15">
      <c r="L190" s="76"/>
      <c r="M190" s="76"/>
      <c r="N190" s="76"/>
      <c r="O190" s="76"/>
    </row>
    <row r="191" spans="12:15">
      <c r="L191" s="76"/>
      <c r="M191" s="76"/>
      <c r="N191" s="76"/>
      <c r="O191" s="76"/>
    </row>
    <row r="192" spans="12:15">
      <c r="L192" s="76"/>
      <c r="M192" s="76"/>
      <c r="N192" s="76"/>
      <c r="O192" s="76"/>
    </row>
    <row r="193" spans="12:15">
      <c r="L193" s="76"/>
      <c r="M193" s="76"/>
      <c r="N193" s="76"/>
      <c r="O193" s="76"/>
    </row>
    <row r="194" spans="12:15">
      <c r="L194" s="76"/>
      <c r="M194" s="76"/>
      <c r="N194" s="76"/>
      <c r="O194" s="76"/>
    </row>
    <row r="195" spans="12:15">
      <c r="L195" s="76"/>
      <c r="M195" s="76"/>
      <c r="N195" s="76"/>
      <c r="O195" s="76"/>
    </row>
    <row r="196" spans="12:15">
      <c r="L196" s="76"/>
      <c r="M196" s="76"/>
      <c r="N196" s="76"/>
      <c r="O196" s="76"/>
    </row>
    <row r="197" spans="12:15">
      <c r="L197" s="76"/>
      <c r="M197" s="76"/>
      <c r="N197" s="76"/>
      <c r="O197" s="76"/>
    </row>
    <row r="198" spans="12:15">
      <c r="L198" s="76"/>
      <c r="M198" s="76"/>
      <c r="N198" s="76"/>
      <c r="O198" s="76"/>
    </row>
  </sheetData>
  <mergeCells count="17">
    <mergeCell ref="J7:J9"/>
    <mergeCell ref="K7:K9"/>
    <mergeCell ref="A171:J171"/>
    <mergeCell ref="J1:O1"/>
    <mergeCell ref="J2:O2"/>
    <mergeCell ref="J3:O3"/>
    <mergeCell ref="A5:O5"/>
    <mergeCell ref="L7:L9"/>
    <mergeCell ref="M7:M9"/>
    <mergeCell ref="N7:N9"/>
    <mergeCell ref="O7:O9"/>
    <mergeCell ref="B8:B9"/>
    <mergeCell ref="C8:G8"/>
    <mergeCell ref="H8:I8"/>
    <mergeCell ref="J4:K4"/>
    <mergeCell ref="A7:A9"/>
    <mergeCell ref="B7:I7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3"/>
  <sheetViews>
    <sheetView view="pageBreakPreview" zoomScaleNormal="100" zoomScaleSheetLayoutView="100" workbookViewId="0">
      <selection activeCell="E7" sqref="E7"/>
    </sheetView>
  </sheetViews>
  <sheetFormatPr defaultColWidth="9.140625" defaultRowHeight="12.75"/>
  <cols>
    <col min="1" max="1" width="6.5703125" style="40" customWidth="1"/>
    <col min="2" max="2" width="47.5703125" style="41" customWidth="1"/>
    <col min="3" max="3" width="10.5703125" style="42" customWidth="1"/>
    <col min="4" max="4" width="15.28515625" style="35" customWidth="1"/>
    <col min="5" max="5" width="16.7109375" style="35" customWidth="1"/>
    <col min="6" max="6" width="17.7109375" style="35" customWidth="1"/>
    <col min="7" max="7" width="16.7109375" style="35" hidden="1" customWidth="1"/>
    <col min="8" max="8" width="12.7109375" style="35" bestFit="1" customWidth="1"/>
    <col min="9" max="16384" width="9.140625" style="35"/>
  </cols>
  <sheetData>
    <row r="1" spans="1:9" s="32" customFormat="1" ht="15.75">
      <c r="A1" s="30"/>
      <c r="B1" s="27"/>
      <c r="C1" s="27"/>
      <c r="D1" s="31"/>
      <c r="E1" s="258" t="s">
        <v>548</v>
      </c>
      <c r="F1" s="258"/>
    </row>
    <row r="2" spans="1:9" s="32" customFormat="1" ht="15.75">
      <c r="A2" s="30"/>
      <c r="B2" s="258" t="s">
        <v>327</v>
      </c>
      <c r="C2" s="258"/>
      <c r="D2" s="258"/>
      <c r="E2" s="258"/>
      <c r="F2" s="258"/>
    </row>
    <row r="3" spans="1:9" s="32" customFormat="1" ht="65.25" customHeight="1">
      <c r="A3" s="33"/>
      <c r="C3" s="169"/>
      <c r="D3" s="287" t="s">
        <v>932</v>
      </c>
      <c r="E3" s="287"/>
      <c r="F3" s="287"/>
    </row>
    <row r="4" spans="1:9" s="32" customFormat="1" ht="15.75">
      <c r="A4" s="33"/>
      <c r="B4" s="185"/>
      <c r="C4" s="185"/>
      <c r="D4" s="259" t="s">
        <v>1100</v>
      </c>
      <c r="E4" s="259"/>
      <c r="F4" s="259"/>
    </row>
    <row r="5" spans="1:9" s="32" customFormat="1" ht="54.6" customHeight="1">
      <c r="A5" s="288" t="s">
        <v>911</v>
      </c>
      <c r="B5" s="288"/>
      <c r="C5" s="288"/>
      <c r="D5" s="288"/>
      <c r="E5" s="288"/>
      <c r="F5" s="288"/>
    </row>
    <row r="6" spans="1:9" s="32" customFormat="1" ht="15.75">
      <c r="A6" s="33"/>
      <c r="D6" s="34"/>
      <c r="E6" s="34"/>
      <c r="F6" s="34" t="s">
        <v>404</v>
      </c>
      <c r="I6" s="32" t="s">
        <v>405</v>
      </c>
    </row>
    <row r="7" spans="1:9" ht="47.25">
      <c r="A7" s="88" t="s">
        <v>401</v>
      </c>
      <c r="B7" s="88" t="s">
        <v>456</v>
      </c>
      <c r="C7" s="89" t="s">
        <v>457</v>
      </c>
      <c r="D7" s="89" t="s">
        <v>912</v>
      </c>
      <c r="E7" s="89" t="s">
        <v>743</v>
      </c>
      <c r="F7" s="89" t="s">
        <v>913</v>
      </c>
    </row>
    <row r="8" spans="1:9" s="36" customFormat="1" ht="15.75">
      <c r="A8" s="90" t="s">
        <v>406</v>
      </c>
      <c r="B8" s="91" t="s">
        <v>400</v>
      </c>
      <c r="C8" s="91" t="s">
        <v>399</v>
      </c>
      <c r="D8" s="91" t="s">
        <v>407</v>
      </c>
      <c r="E8" s="91" t="s">
        <v>408</v>
      </c>
      <c r="F8" s="91" t="s">
        <v>489</v>
      </c>
    </row>
    <row r="9" spans="1:9" s="38" customFormat="1" ht="15.75">
      <c r="A9" s="71" t="s">
        <v>406</v>
      </c>
      <c r="B9" s="165" t="s">
        <v>551</v>
      </c>
      <c r="C9" s="166" t="s">
        <v>458</v>
      </c>
      <c r="D9" s="167">
        <f>SUM(D10:D16)</f>
        <v>36743205.379999995</v>
      </c>
      <c r="E9" s="167">
        <f t="shared" ref="E9:F9" si="0">SUM(E10:E16)</f>
        <v>29104796.359999999</v>
      </c>
      <c r="F9" s="167">
        <f t="shared" si="0"/>
        <v>28826893.490000002</v>
      </c>
      <c r="G9" s="37">
        <f t="shared" ref="G9:G29" si="1">SUM(D9:F9)</f>
        <v>94674895.229999989</v>
      </c>
    </row>
    <row r="10" spans="1:9" s="36" customFormat="1" ht="47.25">
      <c r="A10" s="92">
        <f>A9+1</f>
        <v>2</v>
      </c>
      <c r="B10" s="165" t="s">
        <v>906</v>
      </c>
      <c r="C10" s="166" t="s">
        <v>239</v>
      </c>
      <c r="D10" s="167">
        <v>1022098.59</v>
      </c>
      <c r="E10" s="167">
        <v>982787.1</v>
      </c>
      <c r="F10" s="167">
        <v>982787.1</v>
      </c>
      <c r="G10" s="37">
        <f t="shared" si="1"/>
        <v>2987672.79</v>
      </c>
      <c r="H10" s="39"/>
    </row>
    <row r="11" spans="1:9" s="36" customFormat="1" ht="63">
      <c r="A11" s="92">
        <f t="shared" ref="A11:A61" si="2">A10+1</f>
        <v>3</v>
      </c>
      <c r="B11" s="165" t="s">
        <v>409</v>
      </c>
      <c r="C11" s="166" t="s">
        <v>240</v>
      </c>
      <c r="D11" s="167">
        <f>2546088.34-200000</f>
        <v>2346088.34</v>
      </c>
      <c r="E11" s="167">
        <v>2255854.16</v>
      </c>
      <c r="F11" s="167">
        <v>2255854.16</v>
      </c>
      <c r="G11" s="37">
        <f t="shared" si="1"/>
        <v>6857796.6600000001</v>
      </c>
    </row>
    <row r="12" spans="1:9" s="36" customFormat="1" ht="67.900000000000006" customHeight="1">
      <c r="A12" s="92">
        <f t="shared" si="2"/>
        <v>4</v>
      </c>
      <c r="B12" s="165" t="s">
        <v>410</v>
      </c>
      <c r="C12" s="166" t="s">
        <v>438</v>
      </c>
      <c r="D12" s="167">
        <v>21632175.43</v>
      </c>
      <c r="E12" s="167">
        <v>16443584.439999999</v>
      </c>
      <c r="F12" s="167">
        <v>16328007.310000001</v>
      </c>
      <c r="G12" s="37">
        <f t="shared" si="1"/>
        <v>54403767.18</v>
      </c>
    </row>
    <row r="13" spans="1:9" s="36" customFormat="1" ht="15.75">
      <c r="A13" s="92">
        <f t="shared" si="2"/>
        <v>5</v>
      </c>
      <c r="B13" s="165" t="s">
        <v>907</v>
      </c>
      <c r="C13" s="166" t="s">
        <v>908</v>
      </c>
      <c r="D13" s="167">
        <v>128700</v>
      </c>
      <c r="E13" s="167">
        <v>1800</v>
      </c>
      <c r="F13" s="167">
        <v>2900</v>
      </c>
      <c r="G13" s="37">
        <f t="shared" si="1"/>
        <v>133400</v>
      </c>
    </row>
    <row r="14" spans="1:9" s="36" customFormat="1" ht="49.15" customHeight="1">
      <c r="A14" s="92">
        <f t="shared" si="2"/>
        <v>6</v>
      </c>
      <c r="B14" s="165" t="s">
        <v>452</v>
      </c>
      <c r="C14" s="166" t="s">
        <v>432</v>
      </c>
      <c r="D14" s="167">
        <v>9271597.9700000007</v>
      </c>
      <c r="E14" s="167">
        <v>7498977.2300000004</v>
      </c>
      <c r="F14" s="167">
        <v>7335551.4900000002</v>
      </c>
      <c r="G14" s="37">
        <f t="shared" si="1"/>
        <v>24106126.690000001</v>
      </c>
    </row>
    <row r="15" spans="1:9" s="36" customFormat="1" ht="15.75">
      <c r="A15" s="92">
        <f t="shared" si="2"/>
        <v>7</v>
      </c>
      <c r="B15" s="165" t="s">
        <v>453</v>
      </c>
      <c r="C15" s="166" t="s">
        <v>241</v>
      </c>
      <c r="D15" s="167">
        <v>302017</v>
      </c>
      <c r="E15" s="167">
        <v>100000</v>
      </c>
      <c r="F15" s="167">
        <v>100000</v>
      </c>
      <c r="G15" s="37">
        <f t="shared" si="1"/>
        <v>502017</v>
      </c>
    </row>
    <row r="16" spans="1:9" s="36" customFormat="1" ht="15.75">
      <c r="A16" s="92">
        <f t="shared" si="2"/>
        <v>8</v>
      </c>
      <c r="B16" s="165" t="s">
        <v>454</v>
      </c>
      <c r="C16" s="166" t="s">
        <v>433</v>
      </c>
      <c r="D16" s="167">
        <v>2040528.05</v>
      </c>
      <c r="E16" s="167">
        <v>1821793.43</v>
      </c>
      <c r="F16" s="167">
        <v>1821793.43</v>
      </c>
      <c r="G16" s="37">
        <f t="shared" si="1"/>
        <v>5684114.9100000001</v>
      </c>
    </row>
    <row r="17" spans="1:7" s="36" customFormat="1" ht="15.75">
      <c r="A17" s="92">
        <f t="shared" si="2"/>
        <v>9</v>
      </c>
      <c r="B17" s="165" t="s">
        <v>303</v>
      </c>
      <c r="C17" s="166" t="s">
        <v>459</v>
      </c>
      <c r="D17" s="167">
        <f>SUM(D18)</f>
        <v>1443900</v>
      </c>
      <c r="E17" s="167">
        <f t="shared" ref="E17:F17" si="3">SUM(E18)</f>
        <v>1462400</v>
      </c>
      <c r="F17" s="167">
        <f t="shared" si="3"/>
        <v>1526100</v>
      </c>
      <c r="G17" s="37">
        <f t="shared" si="1"/>
        <v>4432400</v>
      </c>
    </row>
    <row r="18" spans="1:7" s="38" customFormat="1" ht="15.75">
      <c r="A18" s="92">
        <f t="shared" si="2"/>
        <v>10</v>
      </c>
      <c r="B18" s="165" t="s">
        <v>304</v>
      </c>
      <c r="C18" s="166" t="s">
        <v>434</v>
      </c>
      <c r="D18" s="167">
        <v>1443900</v>
      </c>
      <c r="E18" s="167">
        <v>1462400</v>
      </c>
      <c r="F18" s="167">
        <v>1526100</v>
      </c>
      <c r="G18" s="37">
        <f t="shared" si="1"/>
        <v>4432400</v>
      </c>
    </row>
    <row r="19" spans="1:7" s="38" customFormat="1" ht="31.5">
      <c r="A19" s="92">
        <f t="shared" si="2"/>
        <v>11</v>
      </c>
      <c r="B19" s="165" t="s">
        <v>475</v>
      </c>
      <c r="C19" s="166" t="s">
        <v>460</v>
      </c>
      <c r="D19" s="167">
        <f>SUM(D20:D22)</f>
        <v>2937845.93</v>
      </c>
      <c r="E19" s="167">
        <f t="shared" ref="E19:G19" si="4">SUM(E20:E22)</f>
        <v>2269996.11</v>
      </c>
      <c r="F19" s="167">
        <f t="shared" si="4"/>
        <v>2269996.11</v>
      </c>
      <c r="G19" s="167">
        <f t="shared" si="4"/>
        <v>430800</v>
      </c>
    </row>
    <row r="20" spans="1:7" s="38" customFormat="1" ht="47.25">
      <c r="A20" s="92">
        <f t="shared" si="2"/>
        <v>12</v>
      </c>
      <c r="B20" s="165" t="s">
        <v>455</v>
      </c>
      <c r="C20" s="166" t="s">
        <v>470</v>
      </c>
      <c r="D20" s="167">
        <v>2551045.9300000002</v>
      </c>
      <c r="E20" s="167">
        <v>2247996.11</v>
      </c>
      <c r="F20" s="167">
        <v>2247996.11</v>
      </c>
      <c r="G20" s="37"/>
    </row>
    <row r="21" spans="1:7" s="38" customFormat="1" ht="15.75">
      <c r="A21" s="92">
        <f t="shared" si="2"/>
        <v>13</v>
      </c>
      <c r="B21" s="165" t="s">
        <v>996</v>
      </c>
      <c r="C21" s="166" t="s">
        <v>997</v>
      </c>
      <c r="D21" s="167">
        <v>364800</v>
      </c>
      <c r="E21" s="167">
        <v>0</v>
      </c>
      <c r="F21" s="167">
        <v>0</v>
      </c>
      <c r="G21" s="37">
        <f t="shared" si="1"/>
        <v>364800</v>
      </c>
    </row>
    <row r="22" spans="1:7" s="36" customFormat="1" ht="47.25">
      <c r="A22" s="92">
        <f t="shared" si="2"/>
        <v>14</v>
      </c>
      <c r="B22" s="165" t="s">
        <v>692</v>
      </c>
      <c r="C22" s="166" t="s">
        <v>693</v>
      </c>
      <c r="D22" s="167">
        <v>22000</v>
      </c>
      <c r="E22" s="167">
        <v>22000</v>
      </c>
      <c r="F22" s="167">
        <v>22000</v>
      </c>
      <c r="G22" s="37">
        <f t="shared" si="1"/>
        <v>66000</v>
      </c>
    </row>
    <row r="23" spans="1:7" s="36" customFormat="1" ht="15.75">
      <c r="A23" s="92">
        <f t="shared" si="2"/>
        <v>15</v>
      </c>
      <c r="B23" s="165" t="s">
        <v>481</v>
      </c>
      <c r="C23" s="166" t="s">
        <v>461</v>
      </c>
      <c r="D23" s="167">
        <f>SUM(D24:D28)</f>
        <v>82698502.700000003</v>
      </c>
      <c r="E23" s="167">
        <f t="shared" ref="E23:G23" si="5">SUM(E24:E28)</f>
        <v>19885608.289999999</v>
      </c>
      <c r="F23" s="167">
        <f t="shared" si="5"/>
        <v>19531688.289999999</v>
      </c>
      <c r="G23" s="167">
        <f t="shared" si="5"/>
        <v>115361471.13999999</v>
      </c>
    </row>
    <row r="24" spans="1:7" s="36" customFormat="1" ht="15.75">
      <c r="A24" s="92">
        <f t="shared" si="2"/>
        <v>16</v>
      </c>
      <c r="B24" s="165" t="s">
        <v>494</v>
      </c>
      <c r="C24" s="166" t="s">
        <v>440</v>
      </c>
      <c r="D24" s="167">
        <v>26127957.41</v>
      </c>
      <c r="E24" s="167">
        <v>3153888.29</v>
      </c>
      <c r="F24" s="167">
        <v>3147288.29</v>
      </c>
      <c r="G24" s="37">
        <f t="shared" si="1"/>
        <v>32429133.989999998</v>
      </c>
    </row>
    <row r="25" spans="1:7" s="36" customFormat="1" ht="15.75">
      <c r="A25" s="92">
        <f t="shared" si="2"/>
        <v>17</v>
      </c>
      <c r="B25" s="165" t="s">
        <v>495</v>
      </c>
      <c r="C25" s="166" t="s">
        <v>471</v>
      </c>
      <c r="D25" s="167">
        <v>14919200</v>
      </c>
      <c r="E25" s="167">
        <v>14919200</v>
      </c>
      <c r="F25" s="167">
        <v>14919200</v>
      </c>
      <c r="G25" s="37">
        <f t="shared" si="1"/>
        <v>44757600</v>
      </c>
    </row>
    <row r="26" spans="1:7" s="38" customFormat="1" ht="15.75">
      <c r="A26" s="92">
        <f t="shared" si="2"/>
        <v>18</v>
      </c>
      <c r="B26" s="165" t="s">
        <v>496</v>
      </c>
      <c r="C26" s="166" t="s">
        <v>472</v>
      </c>
      <c r="D26" s="167">
        <v>32605349.969999999</v>
      </c>
      <c r="E26" s="167">
        <v>558000</v>
      </c>
      <c r="F26" s="167">
        <v>571700</v>
      </c>
      <c r="G26" s="37">
        <f t="shared" si="1"/>
        <v>33735049.969999999</v>
      </c>
    </row>
    <row r="27" spans="1:7" s="38" customFormat="1" ht="15.75">
      <c r="A27" s="92">
        <f t="shared" si="2"/>
        <v>19</v>
      </c>
      <c r="B27" s="165" t="s">
        <v>909</v>
      </c>
      <c r="C27" s="166" t="s">
        <v>910</v>
      </c>
      <c r="D27" s="167">
        <v>6754328.1399999997</v>
      </c>
      <c r="E27" s="167">
        <v>0</v>
      </c>
      <c r="F27" s="167">
        <v>0</v>
      </c>
      <c r="G27" s="37"/>
    </row>
    <row r="28" spans="1:7" s="36" customFormat="1" ht="31.5">
      <c r="A28" s="92">
        <f t="shared" si="2"/>
        <v>20</v>
      </c>
      <c r="B28" s="165" t="s">
        <v>497</v>
      </c>
      <c r="C28" s="166" t="s">
        <v>439</v>
      </c>
      <c r="D28" s="167">
        <v>2291667.1800000002</v>
      </c>
      <c r="E28" s="167">
        <v>1254520</v>
      </c>
      <c r="F28" s="167">
        <v>893500</v>
      </c>
      <c r="G28" s="37">
        <f t="shared" si="1"/>
        <v>4439687.18</v>
      </c>
    </row>
    <row r="29" spans="1:7" s="36" customFormat="1" ht="31.5">
      <c r="A29" s="92">
        <f t="shared" si="2"/>
        <v>21</v>
      </c>
      <c r="B29" s="165" t="s">
        <v>343</v>
      </c>
      <c r="C29" s="166" t="s">
        <v>462</v>
      </c>
      <c r="D29" s="167">
        <f>SUM(D30:D33)</f>
        <v>76587776.319999993</v>
      </c>
      <c r="E29" s="167">
        <f t="shared" ref="E29:F29" si="6">SUM(E30:E33)</f>
        <v>44141952</v>
      </c>
      <c r="F29" s="167">
        <f t="shared" si="6"/>
        <v>44071614</v>
      </c>
      <c r="G29" s="37">
        <f t="shared" si="1"/>
        <v>164801342.31999999</v>
      </c>
    </row>
    <row r="30" spans="1:7" s="36" customFormat="1" ht="15.75">
      <c r="A30" s="92">
        <f t="shared" si="2"/>
        <v>22</v>
      </c>
      <c r="B30" s="165" t="s">
        <v>729</v>
      </c>
      <c r="C30" s="166" t="s">
        <v>730</v>
      </c>
      <c r="D30" s="167">
        <v>590990.07999999996</v>
      </c>
      <c r="E30" s="167">
        <v>0</v>
      </c>
      <c r="F30" s="167">
        <v>0</v>
      </c>
      <c r="G30" s="37"/>
    </row>
    <row r="31" spans="1:7" s="36" customFormat="1" ht="15.75">
      <c r="A31" s="92">
        <f t="shared" si="2"/>
        <v>23</v>
      </c>
      <c r="B31" s="165" t="s">
        <v>498</v>
      </c>
      <c r="C31" s="166" t="s">
        <v>531</v>
      </c>
      <c r="D31" s="167">
        <v>43220060</v>
      </c>
      <c r="E31" s="167">
        <v>40689200</v>
      </c>
      <c r="F31" s="167">
        <v>40689200</v>
      </c>
      <c r="G31" s="37"/>
    </row>
    <row r="32" spans="1:7" s="36" customFormat="1" ht="15.75">
      <c r="A32" s="92">
        <f t="shared" si="2"/>
        <v>24</v>
      </c>
      <c r="B32" s="165" t="s">
        <v>1116</v>
      </c>
      <c r="C32" s="166" t="s">
        <v>1117</v>
      </c>
      <c r="D32" s="167">
        <v>3322838.81</v>
      </c>
      <c r="E32" s="167"/>
      <c r="F32" s="167"/>
      <c r="G32" s="37"/>
    </row>
    <row r="33" spans="1:7" s="38" customFormat="1" ht="31.5">
      <c r="A33" s="92">
        <f t="shared" si="2"/>
        <v>25</v>
      </c>
      <c r="B33" s="165" t="s">
        <v>499</v>
      </c>
      <c r="C33" s="166" t="s">
        <v>532</v>
      </c>
      <c r="D33" s="167">
        <v>29453887.43</v>
      </c>
      <c r="E33" s="167">
        <v>3452752</v>
      </c>
      <c r="F33" s="167">
        <v>3382414</v>
      </c>
      <c r="G33" s="37">
        <f t="shared" ref="G33:G58" si="7">SUM(D33:F33)</f>
        <v>36289053.43</v>
      </c>
    </row>
    <row r="34" spans="1:7" s="36" customFormat="1" ht="15.75">
      <c r="A34" s="92">
        <f t="shared" si="2"/>
        <v>26</v>
      </c>
      <c r="B34" s="165" t="s">
        <v>33</v>
      </c>
      <c r="C34" s="166" t="s">
        <v>0</v>
      </c>
      <c r="D34" s="167">
        <f>SUM(D35)</f>
        <v>100000</v>
      </c>
      <c r="E34" s="167">
        <f t="shared" ref="E34:F34" si="8">SUM(E35)</f>
        <v>50000</v>
      </c>
      <c r="F34" s="167">
        <f t="shared" si="8"/>
        <v>50000</v>
      </c>
      <c r="G34" s="37">
        <f t="shared" si="7"/>
        <v>200000</v>
      </c>
    </row>
    <row r="35" spans="1:7" s="36" customFormat="1" ht="31.5">
      <c r="A35" s="92">
        <f t="shared" si="2"/>
        <v>27</v>
      </c>
      <c r="B35" s="165" t="s">
        <v>34</v>
      </c>
      <c r="C35" s="166" t="s">
        <v>1</v>
      </c>
      <c r="D35" s="167">
        <v>100000</v>
      </c>
      <c r="E35" s="167">
        <v>50000</v>
      </c>
      <c r="F35" s="167">
        <v>50000</v>
      </c>
      <c r="G35" s="37">
        <f t="shared" si="7"/>
        <v>200000</v>
      </c>
    </row>
    <row r="36" spans="1:7" s="36" customFormat="1" ht="15.75">
      <c r="A36" s="92">
        <f t="shared" si="2"/>
        <v>28</v>
      </c>
      <c r="B36" s="165" t="s">
        <v>354</v>
      </c>
      <c r="C36" s="166" t="s">
        <v>463</v>
      </c>
      <c r="D36" s="167">
        <f>SUM(D37:D41)</f>
        <v>342539901.22000003</v>
      </c>
      <c r="E36" s="167">
        <f t="shared" ref="E36:F36" si="9">SUM(E37:E41)</f>
        <v>300168332.65000004</v>
      </c>
      <c r="F36" s="167">
        <f t="shared" si="9"/>
        <v>294761555.33999991</v>
      </c>
      <c r="G36" s="37"/>
    </row>
    <row r="37" spans="1:7" s="36" customFormat="1" ht="15.75">
      <c r="A37" s="92">
        <f t="shared" si="2"/>
        <v>29</v>
      </c>
      <c r="B37" s="165" t="s">
        <v>500</v>
      </c>
      <c r="C37" s="166" t="s">
        <v>442</v>
      </c>
      <c r="D37" s="167">
        <v>65935046.159999996</v>
      </c>
      <c r="E37" s="167">
        <v>61359488.880000003</v>
      </c>
      <c r="F37" s="167">
        <v>59678937.789999999</v>
      </c>
      <c r="G37" s="37">
        <f t="shared" si="7"/>
        <v>186973472.82999998</v>
      </c>
    </row>
    <row r="38" spans="1:7" s="36" customFormat="1" ht="15.75">
      <c r="A38" s="92">
        <f t="shared" si="2"/>
        <v>30</v>
      </c>
      <c r="B38" s="165" t="s">
        <v>501</v>
      </c>
      <c r="C38" s="166" t="s">
        <v>533</v>
      </c>
      <c r="D38" s="167">
        <v>236309911.80000001</v>
      </c>
      <c r="E38" s="167">
        <v>206247535.97</v>
      </c>
      <c r="F38" s="167">
        <v>203931011.5</v>
      </c>
      <c r="G38" s="37">
        <f t="shared" si="7"/>
        <v>646488459.26999998</v>
      </c>
    </row>
    <row r="39" spans="1:7" s="38" customFormat="1" ht="15.75">
      <c r="A39" s="92">
        <f t="shared" si="2"/>
        <v>31</v>
      </c>
      <c r="B39" s="165" t="s">
        <v>706</v>
      </c>
      <c r="C39" s="166" t="s">
        <v>707</v>
      </c>
      <c r="D39" s="167">
        <v>14478169.85</v>
      </c>
      <c r="E39" s="167">
        <v>10520238</v>
      </c>
      <c r="F39" s="167">
        <v>9986570</v>
      </c>
      <c r="G39" s="37">
        <f t="shared" si="7"/>
        <v>34984977.850000001</v>
      </c>
    </row>
    <row r="40" spans="1:7" s="36" customFormat="1" ht="15.75">
      <c r="A40" s="92">
        <f t="shared" si="2"/>
        <v>32</v>
      </c>
      <c r="B40" s="165" t="s">
        <v>716</v>
      </c>
      <c r="C40" s="166" t="s">
        <v>534</v>
      </c>
      <c r="D40" s="167">
        <v>7438042.3399999999</v>
      </c>
      <c r="E40" s="167">
        <v>6977603.7999999998</v>
      </c>
      <c r="F40" s="167">
        <v>6800581.4000000004</v>
      </c>
      <c r="G40" s="37">
        <f t="shared" si="7"/>
        <v>21216227.539999999</v>
      </c>
    </row>
    <row r="41" spans="1:7" s="36" customFormat="1" ht="15.75">
      <c r="A41" s="92">
        <f t="shared" si="2"/>
        <v>33</v>
      </c>
      <c r="B41" s="165" t="s">
        <v>508</v>
      </c>
      <c r="C41" s="166" t="s">
        <v>535</v>
      </c>
      <c r="D41" s="167">
        <v>18378731.07</v>
      </c>
      <c r="E41" s="167">
        <v>15063466</v>
      </c>
      <c r="F41" s="167">
        <v>14364454.65</v>
      </c>
      <c r="G41" s="37">
        <f t="shared" si="7"/>
        <v>47806651.719999999</v>
      </c>
    </row>
    <row r="42" spans="1:7" s="38" customFormat="1" ht="15.75">
      <c r="A42" s="92">
        <f t="shared" si="2"/>
        <v>34</v>
      </c>
      <c r="B42" s="165" t="s">
        <v>227</v>
      </c>
      <c r="C42" s="166" t="s">
        <v>464</v>
      </c>
      <c r="D42" s="167">
        <f>SUM(D43:D44)</f>
        <v>63499719.959999993</v>
      </c>
      <c r="E42" s="167">
        <f t="shared" ref="E42:F42" si="10">SUM(E43:E44)</f>
        <v>45824048.359999999</v>
      </c>
      <c r="F42" s="167">
        <f t="shared" si="10"/>
        <v>45824048.359999999</v>
      </c>
      <c r="G42" s="37">
        <f t="shared" si="7"/>
        <v>155147816.68000001</v>
      </c>
    </row>
    <row r="43" spans="1:7" s="36" customFormat="1" ht="15.75">
      <c r="A43" s="92">
        <f t="shared" si="2"/>
        <v>35</v>
      </c>
      <c r="B43" s="165" t="s">
        <v>509</v>
      </c>
      <c r="C43" s="166" t="s">
        <v>242</v>
      </c>
      <c r="D43" s="167">
        <v>50296029.509999998</v>
      </c>
      <c r="E43" s="167">
        <v>33425556.460000001</v>
      </c>
      <c r="F43" s="167">
        <v>33425556.460000001</v>
      </c>
      <c r="G43" s="37">
        <f t="shared" si="7"/>
        <v>117147142.43000001</v>
      </c>
    </row>
    <row r="44" spans="1:7" s="38" customFormat="1" ht="31.5">
      <c r="A44" s="92">
        <f t="shared" si="2"/>
        <v>36</v>
      </c>
      <c r="B44" s="165" t="s">
        <v>66</v>
      </c>
      <c r="C44" s="166" t="s">
        <v>2</v>
      </c>
      <c r="D44" s="167">
        <v>13203690.449999999</v>
      </c>
      <c r="E44" s="167">
        <v>12398491.9</v>
      </c>
      <c r="F44" s="167">
        <v>12398491.9</v>
      </c>
      <c r="G44" s="37">
        <f t="shared" si="7"/>
        <v>38000674.25</v>
      </c>
    </row>
    <row r="45" spans="1:7" s="36" customFormat="1" ht="15.75">
      <c r="A45" s="92">
        <f t="shared" si="2"/>
        <v>37</v>
      </c>
      <c r="B45" s="165" t="s">
        <v>306</v>
      </c>
      <c r="C45" s="166" t="s">
        <v>465</v>
      </c>
      <c r="D45" s="167">
        <f>SUM(D46)</f>
        <v>430000</v>
      </c>
      <c r="E45" s="167">
        <f t="shared" ref="E45:G45" si="11">SUM(E46)</f>
        <v>430000</v>
      </c>
      <c r="F45" s="167">
        <f t="shared" si="11"/>
        <v>430000</v>
      </c>
      <c r="G45" s="167">
        <f t="shared" si="11"/>
        <v>1290000</v>
      </c>
    </row>
    <row r="46" spans="1:7" s="36" customFormat="1" ht="15.75">
      <c r="A46" s="92">
        <f t="shared" si="2"/>
        <v>38</v>
      </c>
      <c r="B46" s="165" t="s">
        <v>510</v>
      </c>
      <c r="C46" s="166" t="s">
        <v>435</v>
      </c>
      <c r="D46" s="167">
        <v>430000</v>
      </c>
      <c r="E46" s="167">
        <v>430000</v>
      </c>
      <c r="F46" s="167">
        <v>430000</v>
      </c>
      <c r="G46" s="37">
        <f t="shared" si="7"/>
        <v>1290000</v>
      </c>
    </row>
    <row r="47" spans="1:7" s="36" customFormat="1" ht="15.75">
      <c r="A47" s="92">
        <f t="shared" si="2"/>
        <v>39</v>
      </c>
      <c r="B47" s="165" t="s">
        <v>483</v>
      </c>
      <c r="C47" s="166" t="s">
        <v>466</v>
      </c>
      <c r="D47" s="167">
        <f>SUM(D48:D52)</f>
        <v>61826394</v>
      </c>
      <c r="E47" s="167">
        <f t="shared" ref="E47:F47" si="12">SUM(E48:E52)</f>
        <v>54467600</v>
      </c>
      <c r="F47" s="167">
        <f t="shared" si="12"/>
        <v>54467600</v>
      </c>
      <c r="G47" s="37">
        <f t="shared" si="7"/>
        <v>170761594</v>
      </c>
    </row>
    <row r="48" spans="1:7" s="36" customFormat="1" ht="15.75">
      <c r="A48" s="92">
        <f t="shared" si="2"/>
        <v>40</v>
      </c>
      <c r="B48" s="165" t="s">
        <v>511</v>
      </c>
      <c r="C48" s="166" t="s">
        <v>243</v>
      </c>
      <c r="D48" s="167">
        <v>700500</v>
      </c>
      <c r="E48" s="167">
        <v>700500</v>
      </c>
      <c r="F48" s="167">
        <v>700500</v>
      </c>
      <c r="G48" s="37">
        <f t="shared" si="7"/>
        <v>2101500</v>
      </c>
    </row>
    <row r="49" spans="1:7" s="36" customFormat="1" ht="15.75">
      <c r="A49" s="92">
        <f t="shared" si="2"/>
        <v>41</v>
      </c>
      <c r="B49" s="165" t="s">
        <v>512</v>
      </c>
      <c r="C49" s="166" t="s">
        <v>449</v>
      </c>
      <c r="D49" s="167">
        <v>34892140</v>
      </c>
      <c r="E49" s="167">
        <v>28231100</v>
      </c>
      <c r="F49" s="167">
        <v>28231100</v>
      </c>
      <c r="G49" s="37">
        <f t="shared" si="7"/>
        <v>91354340</v>
      </c>
    </row>
    <row r="50" spans="1:7" s="36" customFormat="1" ht="15.75">
      <c r="A50" s="92">
        <f t="shared" si="2"/>
        <v>42</v>
      </c>
      <c r="B50" s="165" t="s">
        <v>513</v>
      </c>
      <c r="C50" s="166" t="s">
        <v>441</v>
      </c>
      <c r="D50" s="167">
        <v>19555844</v>
      </c>
      <c r="E50" s="167">
        <v>16482400</v>
      </c>
      <c r="F50" s="167">
        <v>16482400</v>
      </c>
      <c r="G50" s="37">
        <f t="shared" si="7"/>
        <v>52520644</v>
      </c>
    </row>
    <row r="51" spans="1:7" s="62" customFormat="1" ht="15.75">
      <c r="A51" s="92">
        <f t="shared" si="2"/>
        <v>43</v>
      </c>
      <c r="B51" s="165" t="s">
        <v>514</v>
      </c>
      <c r="C51" s="166" t="s">
        <v>238</v>
      </c>
      <c r="D51" s="167">
        <v>936700</v>
      </c>
      <c r="E51" s="167">
        <v>3745800</v>
      </c>
      <c r="F51" s="167">
        <v>3745800</v>
      </c>
      <c r="G51" s="37">
        <f t="shared" si="7"/>
        <v>8428300</v>
      </c>
    </row>
    <row r="52" spans="1:7" s="36" customFormat="1" ht="31.5">
      <c r="A52" s="92">
        <f t="shared" si="2"/>
        <v>44</v>
      </c>
      <c r="B52" s="165" t="s">
        <v>515</v>
      </c>
      <c r="C52" s="166" t="s">
        <v>529</v>
      </c>
      <c r="D52" s="167">
        <v>5741210</v>
      </c>
      <c r="E52" s="167">
        <v>5307800</v>
      </c>
      <c r="F52" s="167">
        <v>5307800</v>
      </c>
      <c r="G52" s="37">
        <f t="shared" si="7"/>
        <v>16356810</v>
      </c>
    </row>
    <row r="53" spans="1:7" s="36" customFormat="1" ht="15.75">
      <c r="A53" s="92">
        <f t="shared" si="2"/>
        <v>45</v>
      </c>
      <c r="B53" s="165" t="s">
        <v>430</v>
      </c>
      <c r="C53" s="166" t="s">
        <v>467</v>
      </c>
      <c r="D53" s="167">
        <f>SUM(D54)</f>
        <v>4853598.96</v>
      </c>
      <c r="E53" s="167">
        <f t="shared" ref="E53:F53" si="13">SUM(E54)</f>
        <v>3148363</v>
      </c>
      <c r="F53" s="167">
        <f t="shared" si="13"/>
        <v>2988430</v>
      </c>
      <c r="G53" s="37">
        <f t="shared" si="7"/>
        <v>10990391.960000001</v>
      </c>
    </row>
    <row r="54" spans="1:7" s="38" customFormat="1" ht="30" customHeight="1">
      <c r="A54" s="92">
        <f t="shared" si="2"/>
        <v>46</v>
      </c>
      <c r="B54" s="165" t="s">
        <v>516</v>
      </c>
      <c r="C54" s="166" t="s">
        <v>244</v>
      </c>
      <c r="D54" s="167">
        <v>4853598.96</v>
      </c>
      <c r="E54" s="167">
        <v>3148363</v>
      </c>
      <c r="F54" s="167">
        <v>2988430</v>
      </c>
      <c r="G54" s="37">
        <f t="shared" si="7"/>
        <v>10990391.960000001</v>
      </c>
    </row>
    <row r="55" spans="1:7" s="36" customFormat="1" ht="31.5">
      <c r="A55" s="92">
        <f t="shared" si="2"/>
        <v>47</v>
      </c>
      <c r="B55" s="165" t="s">
        <v>308</v>
      </c>
      <c r="C55" s="166" t="s">
        <v>468</v>
      </c>
      <c r="D55" s="167">
        <f>SUM(D56)</f>
        <v>20000</v>
      </c>
      <c r="E55" s="167">
        <f t="shared" ref="E55:F55" si="14">SUM(E56)</f>
        <v>20000</v>
      </c>
      <c r="F55" s="167">
        <f t="shared" si="14"/>
        <v>20000</v>
      </c>
      <c r="G55" s="37">
        <f t="shared" si="7"/>
        <v>60000</v>
      </c>
    </row>
    <row r="56" spans="1:7" s="36" customFormat="1" ht="33.75" customHeight="1">
      <c r="A56" s="92">
        <f t="shared" si="2"/>
        <v>48</v>
      </c>
      <c r="B56" s="165" t="s">
        <v>232</v>
      </c>
      <c r="C56" s="166" t="s">
        <v>436</v>
      </c>
      <c r="D56" s="167">
        <v>20000</v>
      </c>
      <c r="E56" s="167">
        <v>20000</v>
      </c>
      <c r="F56" s="167">
        <v>20000</v>
      </c>
      <c r="G56" s="37">
        <f t="shared" si="7"/>
        <v>60000</v>
      </c>
    </row>
    <row r="57" spans="1:7" s="38" customFormat="1" ht="63">
      <c r="A57" s="92">
        <f t="shared" si="2"/>
        <v>49</v>
      </c>
      <c r="B57" s="165" t="s">
        <v>695</v>
      </c>
      <c r="C57" s="166" t="s">
        <v>469</v>
      </c>
      <c r="D57" s="167">
        <f>SUM(D58:D59)</f>
        <v>68560703.25</v>
      </c>
      <c r="E57" s="167">
        <f t="shared" ref="E57:F57" si="15">SUM(E58:E59)</f>
        <v>51893353.530000001</v>
      </c>
      <c r="F57" s="167">
        <f t="shared" si="15"/>
        <v>50542258.25</v>
      </c>
      <c r="G57" s="37">
        <f t="shared" si="7"/>
        <v>170996315.03</v>
      </c>
    </row>
    <row r="58" spans="1:7" s="38" customFormat="1" ht="48.75" customHeight="1">
      <c r="A58" s="92">
        <f t="shared" si="2"/>
        <v>50</v>
      </c>
      <c r="B58" s="165" t="s">
        <v>286</v>
      </c>
      <c r="C58" s="166" t="s">
        <v>437</v>
      </c>
      <c r="D58" s="167">
        <f>396025+22643361</f>
        <v>23039386</v>
      </c>
      <c r="E58" s="167">
        <v>17861437.280000001</v>
      </c>
      <c r="F58" s="167">
        <v>17608145.75</v>
      </c>
      <c r="G58" s="37">
        <f t="shared" si="7"/>
        <v>58508969.030000001</v>
      </c>
    </row>
    <row r="59" spans="1:7" s="38" customFormat="1" ht="40.5" customHeight="1">
      <c r="A59" s="92">
        <f t="shared" si="2"/>
        <v>51</v>
      </c>
      <c r="B59" s="165" t="s">
        <v>10</v>
      </c>
      <c r="C59" s="166" t="s">
        <v>11</v>
      </c>
      <c r="D59" s="167">
        <v>45521317.25</v>
      </c>
      <c r="E59" s="167">
        <v>34031916.25</v>
      </c>
      <c r="F59" s="167">
        <v>32934112.5</v>
      </c>
      <c r="G59" s="37"/>
    </row>
    <row r="60" spans="1:7" s="36" customFormat="1" ht="15.75">
      <c r="A60" s="92">
        <f t="shared" si="2"/>
        <v>52</v>
      </c>
      <c r="B60" s="70" t="s">
        <v>444</v>
      </c>
      <c r="C60" s="71"/>
      <c r="D60" s="72"/>
      <c r="E60" s="72">
        <v>5694890.9199999999</v>
      </c>
      <c r="F60" s="72">
        <v>11288751.550000001</v>
      </c>
    </row>
    <row r="61" spans="1:7" ht="15.75">
      <c r="A61" s="92">
        <f t="shared" si="2"/>
        <v>53</v>
      </c>
      <c r="B61" s="87" t="s">
        <v>526</v>
      </c>
      <c r="C61" s="86"/>
      <c r="D61" s="168">
        <f>D57+D55+D53+D47+D45+D42+D36+D34+D29+D23+D19+D17+D9+D60</f>
        <v>742241547.72000003</v>
      </c>
      <c r="E61" s="168">
        <f t="shared" ref="E61:F61" si="16">E57+E55+E53+E47+E45+E42+E36+E34+E29+E23+E19+E17+E9+E60</f>
        <v>558561341.22000003</v>
      </c>
      <c r="F61" s="168">
        <f t="shared" si="16"/>
        <v>556598935.38999987</v>
      </c>
    </row>
    <row r="62" spans="1:7">
      <c r="E62" s="43"/>
      <c r="F62" s="43"/>
    </row>
    <row r="63" spans="1:7">
      <c r="D63" s="43"/>
      <c r="E63" s="43"/>
      <c r="F63" s="43"/>
    </row>
  </sheetData>
  <mergeCells count="5">
    <mergeCell ref="E1:F1"/>
    <mergeCell ref="B2:F2"/>
    <mergeCell ref="D3:F3"/>
    <mergeCell ref="D4:F4"/>
    <mergeCell ref="A5:F5"/>
  </mergeCells>
  <printOptions horizontalCentered="1"/>
  <pageMargins left="0.78740157480314965" right="0.78740157480314965" top="0.47244094488188981" bottom="0.43307086614173229" header="0.39370078740157483" footer="0.39370078740157483"/>
  <pageSetup paperSize="9" scale="74" fitToHeight="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FF00"/>
    <outlinePr summaryBelow="0"/>
    <pageSetUpPr fitToPage="1"/>
  </sheetPr>
  <dimension ref="A1:K664"/>
  <sheetViews>
    <sheetView showGridLines="0" topLeftCell="A344" zoomScale="78" zoomScaleNormal="78" workbookViewId="0">
      <selection activeCell="G351" sqref="G351"/>
    </sheetView>
  </sheetViews>
  <sheetFormatPr defaultRowHeight="12.75" customHeight="1" outlineLevelRow="7"/>
  <cols>
    <col min="1" max="1" width="9.140625" style="199"/>
    <col min="2" max="2" width="43" style="199" customWidth="1"/>
    <col min="3" max="3" width="13.140625" style="199" customWidth="1"/>
    <col min="4" max="4" width="12.42578125" style="199" customWidth="1"/>
    <col min="5" max="5" width="20.7109375" style="199" customWidth="1"/>
    <col min="6" max="6" width="10.28515625" style="199" customWidth="1"/>
    <col min="7" max="7" width="18.28515625" style="199" customWidth="1"/>
    <col min="8" max="8" width="13.140625" style="186" customWidth="1"/>
    <col min="9" max="11" width="9.140625" style="186" customWidth="1"/>
    <col min="12" max="16384" width="9.140625" style="186"/>
  </cols>
  <sheetData>
    <row r="1" spans="1:11" ht="15.75">
      <c r="A1" s="173"/>
      <c r="B1" s="194"/>
      <c r="C1" s="27"/>
      <c r="D1" s="27"/>
      <c r="E1" s="31"/>
      <c r="F1" s="258" t="s">
        <v>350</v>
      </c>
      <c r="G1" s="258"/>
      <c r="H1" s="187"/>
      <c r="I1" s="187"/>
      <c r="J1" s="187"/>
      <c r="K1" s="187"/>
    </row>
    <row r="2" spans="1:11" ht="15.75">
      <c r="A2" s="173"/>
      <c r="B2" s="194"/>
      <c r="C2" s="258" t="s">
        <v>327</v>
      </c>
      <c r="D2" s="258"/>
      <c r="E2" s="258"/>
      <c r="F2" s="258"/>
      <c r="G2" s="258"/>
      <c r="H2" s="187"/>
      <c r="I2" s="187"/>
      <c r="J2" s="187"/>
      <c r="K2" s="187"/>
    </row>
    <row r="3" spans="1:11" ht="96" customHeight="1">
      <c r="A3" s="173"/>
      <c r="B3" s="195"/>
      <c r="C3" s="32"/>
      <c r="D3" s="169"/>
      <c r="E3" s="290" t="s">
        <v>932</v>
      </c>
      <c r="F3" s="290"/>
      <c r="G3" s="290"/>
      <c r="H3" s="188"/>
      <c r="I3" s="188"/>
      <c r="J3" s="188"/>
      <c r="K3" s="188"/>
    </row>
    <row r="4" spans="1:11" ht="15.75">
      <c r="A4" s="173"/>
      <c r="B4" s="195"/>
      <c r="C4" s="176"/>
      <c r="D4" s="176"/>
      <c r="E4" s="291" t="s">
        <v>1100</v>
      </c>
      <c r="F4" s="291"/>
      <c r="G4" s="291"/>
      <c r="H4" s="189"/>
      <c r="I4" s="189"/>
      <c r="J4" s="188"/>
      <c r="K4" s="188"/>
    </row>
    <row r="5" spans="1:11" ht="18.75">
      <c r="A5" s="292" t="s">
        <v>349</v>
      </c>
      <c r="B5" s="292"/>
      <c r="C5" s="292"/>
      <c r="D5" s="292"/>
      <c r="E5" s="292"/>
      <c r="F5" s="292"/>
      <c r="G5" s="292"/>
      <c r="H5" s="187"/>
      <c r="I5" s="187"/>
      <c r="J5" s="187"/>
      <c r="K5" s="187"/>
    </row>
    <row r="6" spans="1:11" ht="18.75">
      <c r="A6" s="292" t="s">
        <v>914</v>
      </c>
      <c r="B6" s="292"/>
      <c r="C6" s="292"/>
      <c r="D6" s="292"/>
      <c r="E6" s="292"/>
      <c r="F6" s="292"/>
      <c r="G6" s="292"/>
      <c r="H6" s="190"/>
      <c r="I6" s="190"/>
      <c r="J6" s="191"/>
      <c r="K6" s="191"/>
    </row>
    <row r="7" spans="1:11" ht="15.75">
      <c r="A7" s="173"/>
      <c r="B7" s="172"/>
      <c r="C7" s="172"/>
      <c r="D7" s="172"/>
      <c r="E7" s="172"/>
      <c r="F7" s="172"/>
      <c r="G7" s="173"/>
      <c r="H7" s="190"/>
    </row>
    <row r="8" spans="1:11" s="193" customFormat="1" ht="15.75">
      <c r="A8" s="293" t="s">
        <v>549</v>
      </c>
      <c r="B8" s="293"/>
      <c r="C8" s="196"/>
      <c r="D8" s="197"/>
      <c r="E8" s="197"/>
      <c r="F8" s="197"/>
      <c r="G8" s="198" t="s">
        <v>550</v>
      </c>
      <c r="H8" s="190"/>
    </row>
    <row r="9" spans="1:11">
      <c r="A9" s="289" t="s">
        <v>473</v>
      </c>
      <c r="B9" s="289" t="s">
        <v>230</v>
      </c>
      <c r="C9" s="289" t="s">
        <v>336</v>
      </c>
      <c r="D9" s="289" t="s">
        <v>457</v>
      </c>
      <c r="E9" s="289" t="s">
        <v>525</v>
      </c>
      <c r="F9" s="289" t="s">
        <v>337</v>
      </c>
      <c r="G9" s="289" t="s">
        <v>565</v>
      </c>
      <c r="H9" s="190"/>
    </row>
    <row r="10" spans="1:11" ht="27" customHeight="1">
      <c r="A10" s="289"/>
      <c r="B10" s="289"/>
      <c r="C10" s="289"/>
      <c r="D10" s="289"/>
      <c r="E10" s="289"/>
      <c r="F10" s="289"/>
      <c r="G10" s="289"/>
      <c r="H10" s="192"/>
      <c r="I10" s="192"/>
      <c r="J10" s="187"/>
      <c r="K10" s="187"/>
    </row>
    <row r="11" spans="1:11" ht="18.75" customHeight="1">
      <c r="A11" s="211" t="s">
        <v>406</v>
      </c>
      <c r="B11" s="211" t="s">
        <v>400</v>
      </c>
      <c r="C11" s="211" t="s">
        <v>399</v>
      </c>
      <c r="D11" s="211" t="s">
        <v>407</v>
      </c>
      <c r="E11" s="211" t="s">
        <v>408</v>
      </c>
      <c r="F11" s="211" t="s">
        <v>489</v>
      </c>
      <c r="G11" s="200" t="s">
        <v>490</v>
      </c>
      <c r="H11" s="192"/>
      <c r="I11" s="192"/>
      <c r="J11" s="187"/>
      <c r="K11" s="187"/>
    </row>
    <row r="12" spans="1:11" ht="31.5">
      <c r="A12" s="174">
        <v>1</v>
      </c>
      <c r="B12" s="201" t="s">
        <v>518</v>
      </c>
      <c r="C12" s="202" t="s">
        <v>517</v>
      </c>
      <c r="D12" s="202"/>
      <c r="E12" s="202"/>
      <c r="F12" s="202"/>
      <c r="G12" s="203">
        <v>119899588.70999999</v>
      </c>
    </row>
    <row r="13" spans="1:11" ht="15.75" outlineLevel="1">
      <c r="A13" s="174">
        <f>A12+1</f>
        <v>2</v>
      </c>
      <c r="B13" s="201" t="s">
        <v>551</v>
      </c>
      <c r="C13" s="202" t="s">
        <v>517</v>
      </c>
      <c r="D13" s="202" t="s">
        <v>458</v>
      </c>
      <c r="E13" s="202"/>
      <c r="F13" s="202"/>
      <c r="G13" s="203">
        <v>9325497.9700000007</v>
      </c>
    </row>
    <row r="14" spans="1:11" ht="63" outlineLevel="2">
      <c r="A14" s="174">
        <f t="shared" ref="A14:A77" si="0">A13+1</f>
        <v>3</v>
      </c>
      <c r="B14" s="201" t="s">
        <v>452</v>
      </c>
      <c r="C14" s="202" t="s">
        <v>517</v>
      </c>
      <c r="D14" s="202" t="s">
        <v>432</v>
      </c>
      <c r="E14" s="202"/>
      <c r="F14" s="202"/>
      <c r="G14" s="203">
        <v>9271597.9700000007</v>
      </c>
    </row>
    <row r="15" spans="1:11" ht="31.5" outlineLevel="3">
      <c r="A15" s="174">
        <f t="shared" si="0"/>
        <v>4</v>
      </c>
      <c r="B15" s="201" t="s">
        <v>552</v>
      </c>
      <c r="C15" s="202" t="s">
        <v>517</v>
      </c>
      <c r="D15" s="202" t="s">
        <v>432</v>
      </c>
      <c r="E15" s="202" t="s">
        <v>3</v>
      </c>
      <c r="F15" s="202"/>
      <c r="G15" s="203">
        <v>9271597.9700000007</v>
      </c>
    </row>
    <row r="16" spans="1:11" ht="47.25" outlineLevel="4">
      <c r="A16" s="174">
        <f t="shared" si="0"/>
        <v>5</v>
      </c>
      <c r="B16" s="201" t="s">
        <v>553</v>
      </c>
      <c r="C16" s="202" t="s">
        <v>517</v>
      </c>
      <c r="D16" s="202" t="s">
        <v>432</v>
      </c>
      <c r="E16" s="202" t="s">
        <v>4</v>
      </c>
      <c r="F16" s="202"/>
      <c r="G16" s="203">
        <v>9271597.9700000007</v>
      </c>
    </row>
    <row r="17" spans="1:7" ht="47.25" outlineLevel="5">
      <c r="A17" s="174">
        <f t="shared" si="0"/>
        <v>6</v>
      </c>
      <c r="B17" s="201" t="s">
        <v>553</v>
      </c>
      <c r="C17" s="202" t="s">
        <v>517</v>
      </c>
      <c r="D17" s="202" t="s">
        <v>432</v>
      </c>
      <c r="E17" s="202" t="s">
        <v>4</v>
      </c>
      <c r="F17" s="202"/>
      <c r="G17" s="203">
        <v>9178607.6199999992</v>
      </c>
    </row>
    <row r="18" spans="1:7" ht="110.25" outlineLevel="6">
      <c r="A18" s="174">
        <f t="shared" si="0"/>
        <v>7</v>
      </c>
      <c r="B18" s="201" t="s">
        <v>554</v>
      </c>
      <c r="C18" s="202" t="s">
        <v>517</v>
      </c>
      <c r="D18" s="202" t="s">
        <v>432</v>
      </c>
      <c r="E18" s="202" t="s">
        <v>70</v>
      </c>
      <c r="F18" s="202"/>
      <c r="G18" s="203">
        <v>6507057.6799999997</v>
      </c>
    </row>
    <row r="19" spans="1:7" ht="47.25" outlineLevel="7">
      <c r="A19" s="174">
        <f t="shared" si="0"/>
        <v>8</v>
      </c>
      <c r="B19" s="201" t="s">
        <v>556</v>
      </c>
      <c r="C19" s="202" t="s">
        <v>517</v>
      </c>
      <c r="D19" s="202" t="s">
        <v>432</v>
      </c>
      <c r="E19" s="202" t="s">
        <v>70</v>
      </c>
      <c r="F19" s="202" t="s">
        <v>249</v>
      </c>
      <c r="G19" s="203">
        <v>5972069.9299999997</v>
      </c>
    </row>
    <row r="20" spans="1:7" ht="47.25" outlineLevel="7">
      <c r="A20" s="174">
        <f t="shared" si="0"/>
        <v>9</v>
      </c>
      <c r="B20" s="201" t="s">
        <v>558</v>
      </c>
      <c r="C20" s="202" t="s">
        <v>517</v>
      </c>
      <c r="D20" s="202" t="s">
        <v>432</v>
      </c>
      <c r="E20" s="202" t="s">
        <v>70</v>
      </c>
      <c r="F20" s="202" t="s">
        <v>236</v>
      </c>
      <c r="G20" s="203">
        <v>534264.81999999995</v>
      </c>
    </row>
    <row r="21" spans="1:7" ht="15.75" outlineLevel="7">
      <c r="A21" s="174">
        <f t="shared" si="0"/>
        <v>10</v>
      </c>
      <c r="B21" s="201" t="s">
        <v>315</v>
      </c>
      <c r="C21" s="202" t="s">
        <v>517</v>
      </c>
      <c r="D21" s="202" t="s">
        <v>432</v>
      </c>
      <c r="E21" s="202" t="s">
        <v>70</v>
      </c>
      <c r="F21" s="202" t="s">
        <v>316</v>
      </c>
      <c r="G21" s="203">
        <v>722.93</v>
      </c>
    </row>
    <row r="22" spans="1:7" ht="110.25" outlineLevel="6">
      <c r="A22" s="174">
        <f t="shared" si="0"/>
        <v>11</v>
      </c>
      <c r="B22" s="201" t="s">
        <v>559</v>
      </c>
      <c r="C22" s="202" t="s">
        <v>517</v>
      </c>
      <c r="D22" s="202" t="s">
        <v>432</v>
      </c>
      <c r="E22" s="202" t="s">
        <v>71</v>
      </c>
      <c r="F22" s="202"/>
      <c r="G22" s="203">
        <v>2432758.23</v>
      </c>
    </row>
    <row r="23" spans="1:7" ht="47.25" outlineLevel="7">
      <c r="A23" s="174">
        <f t="shared" si="0"/>
        <v>12</v>
      </c>
      <c r="B23" s="201" t="s">
        <v>556</v>
      </c>
      <c r="C23" s="202" t="s">
        <v>517</v>
      </c>
      <c r="D23" s="202" t="s">
        <v>432</v>
      </c>
      <c r="E23" s="202" t="s">
        <v>71</v>
      </c>
      <c r="F23" s="202" t="s">
        <v>249</v>
      </c>
      <c r="G23" s="203">
        <v>2325538.23</v>
      </c>
    </row>
    <row r="24" spans="1:7" ht="47.25" outlineLevel="7">
      <c r="A24" s="174">
        <f t="shared" si="0"/>
        <v>13</v>
      </c>
      <c r="B24" s="201" t="s">
        <v>558</v>
      </c>
      <c r="C24" s="202" t="s">
        <v>517</v>
      </c>
      <c r="D24" s="202" t="s">
        <v>432</v>
      </c>
      <c r="E24" s="202" t="s">
        <v>71</v>
      </c>
      <c r="F24" s="202" t="s">
        <v>236</v>
      </c>
      <c r="G24" s="203">
        <v>107220</v>
      </c>
    </row>
    <row r="25" spans="1:7" ht="141.75" outlineLevel="6">
      <c r="A25" s="174">
        <f t="shared" si="0"/>
        <v>14</v>
      </c>
      <c r="B25" s="204" t="s">
        <v>999</v>
      </c>
      <c r="C25" s="202" t="s">
        <v>517</v>
      </c>
      <c r="D25" s="202" t="s">
        <v>432</v>
      </c>
      <c r="E25" s="202" t="s">
        <v>1000</v>
      </c>
      <c r="F25" s="202"/>
      <c r="G25" s="203">
        <v>238791.71</v>
      </c>
    </row>
    <row r="26" spans="1:7" ht="47.25" outlineLevel="7">
      <c r="A26" s="174">
        <f t="shared" si="0"/>
        <v>15</v>
      </c>
      <c r="B26" s="201" t="s">
        <v>556</v>
      </c>
      <c r="C26" s="202" t="s">
        <v>517</v>
      </c>
      <c r="D26" s="202" t="s">
        <v>432</v>
      </c>
      <c r="E26" s="202" t="s">
        <v>1000</v>
      </c>
      <c r="F26" s="202" t="s">
        <v>249</v>
      </c>
      <c r="G26" s="203">
        <v>238791.71</v>
      </c>
    </row>
    <row r="27" spans="1:7" ht="15.75" outlineLevel="5">
      <c r="A27" s="174">
        <f t="shared" si="0"/>
        <v>16</v>
      </c>
      <c r="B27" s="201"/>
      <c r="C27" s="202" t="s">
        <v>517</v>
      </c>
      <c r="D27" s="202" t="s">
        <v>432</v>
      </c>
      <c r="E27" s="202" t="s">
        <v>1113</v>
      </c>
      <c r="F27" s="202"/>
      <c r="G27" s="203">
        <v>92990.35</v>
      </c>
    </row>
    <row r="28" spans="1:7" ht="157.5" outlineLevel="6">
      <c r="A28" s="174">
        <f t="shared" si="0"/>
        <v>17</v>
      </c>
      <c r="B28" s="204" t="s">
        <v>1001</v>
      </c>
      <c r="C28" s="202" t="s">
        <v>517</v>
      </c>
      <c r="D28" s="202" t="s">
        <v>432</v>
      </c>
      <c r="E28" s="202" t="s">
        <v>1002</v>
      </c>
      <c r="F28" s="202"/>
      <c r="G28" s="203">
        <v>92990.35</v>
      </c>
    </row>
    <row r="29" spans="1:7" ht="47.25" outlineLevel="7">
      <c r="A29" s="174">
        <f t="shared" si="0"/>
        <v>18</v>
      </c>
      <c r="B29" s="201" t="s">
        <v>556</v>
      </c>
      <c r="C29" s="202" t="s">
        <v>517</v>
      </c>
      <c r="D29" s="202" t="s">
        <v>432</v>
      </c>
      <c r="E29" s="202" t="s">
        <v>1002</v>
      </c>
      <c r="F29" s="202" t="s">
        <v>249</v>
      </c>
      <c r="G29" s="203">
        <v>92990.35</v>
      </c>
    </row>
    <row r="30" spans="1:7" ht="15.75" outlineLevel="2">
      <c r="A30" s="174">
        <f t="shared" si="0"/>
        <v>19</v>
      </c>
      <c r="B30" s="201" t="s">
        <v>454</v>
      </c>
      <c r="C30" s="202" t="s">
        <v>517</v>
      </c>
      <c r="D30" s="202" t="s">
        <v>433</v>
      </c>
      <c r="E30" s="202"/>
      <c r="F30" s="202"/>
      <c r="G30" s="203">
        <v>53900</v>
      </c>
    </row>
    <row r="31" spans="1:7" ht="15.75" outlineLevel="3">
      <c r="A31" s="174">
        <f t="shared" si="0"/>
        <v>20</v>
      </c>
      <c r="B31" s="201" t="s">
        <v>1003</v>
      </c>
      <c r="C31" s="202" t="s">
        <v>517</v>
      </c>
      <c r="D31" s="202" t="s">
        <v>433</v>
      </c>
      <c r="E31" s="202" t="s">
        <v>1004</v>
      </c>
      <c r="F31" s="202"/>
      <c r="G31" s="203">
        <v>53900</v>
      </c>
    </row>
    <row r="32" spans="1:7" ht="15.75" outlineLevel="4">
      <c r="A32" s="174">
        <f t="shared" si="0"/>
        <v>21</v>
      </c>
      <c r="B32" s="201" t="s">
        <v>560</v>
      </c>
      <c r="C32" s="202" t="s">
        <v>517</v>
      </c>
      <c r="D32" s="202" t="s">
        <v>433</v>
      </c>
      <c r="E32" s="202" t="s">
        <v>5</v>
      </c>
      <c r="F32" s="202"/>
      <c r="G32" s="203">
        <v>53900</v>
      </c>
    </row>
    <row r="33" spans="1:7" ht="94.5" outlineLevel="6">
      <c r="A33" s="174">
        <f t="shared" si="0"/>
        <v>22</v>
      </c>
      <c r="B33" s="201" t="s">
        <v>561</v>
      </c>
      <c r="C33" s="202" t="s">
        <v>517</v>
      </c>
      <c r="D33" s="202" t="s">
        <v>433</v>
      </c>
      <c r="E33" s="202" t="s">
        <v>859</v>
      </c>
      <c r="F33" s="202"/>
      <c r="G33" s="203">
        <v>53900</v>
      </c>
    </row>
    <row r="34" spans="1:7" ht="15.75" outlineLevel="7">
      <c r="A34" s="174">
        <f t="shared" si="0"/>
        <v>23</v>
      </c>
      <c r="B34" s="201" t="s">
        <v>301</v>
      </c>
      <c r="C34" s="202" t="s">
        <v>517</v>
      </c>
      <c r="D34" s="202" t="s">
        <v>433</v>
      </c>
      <c r="E34" s="202" t="s">
        <v>859</v>
      </c>
      <c r="F34" s="202" t="s">
        <v>302</v>
      </c>
      <c r="G34" s="203">
        <v>53900</v>
      </c>
    </row>
    <row r="35" spans="1:7" ht="15.75" outlineLevel="1">
      <c r="A35" s="174">
        <f t="shared" si="0"/>
        <v>24</v>
      </c>
      <c r="B35" s="201" t="s">
        <v>303</v>
      </c>
      <c r="C35" s="202" t="s">
        <v>517</v>
      </c>
      <c r="D35" s="202" t="s">
        <v>459</v>
      </c>
      <c r="E35" s="202"/>
      <c r="F35" s="202"/>
      <c r="G35" s="203">
        <v>1443900</v>
      </c>
    </row>
    <row r="36" spans="1:7" ht="31.5" outlineLevel="2">
      <c r="A36" s="174">
        <f t="shared" si="0"/>
        <v>25</v>
      </c>
      <c r="B36" s="201" t="s">
        <v>304</v>
      </c>
      <c r="C36" s="202" t="s">
        <v>517</v>
      </c>
      <c r="D36" s="202" t="s">
        <v>434</v>
      </c>
      <c r="E36" s="202"/>
      <c r="F36" s="202"/>
      <c r="G36" s="203">
        <v>1443900</v>
      </c>
    </row>
    <row r="37" spans="1:7" ht="15.75" outlineLevel="3">
      <c r="A37" s="174">
        <f t="shared" si="0"/>
        <v>26</v>
      </c>
      <c r="B37" s="201" t="s">
        <v>1003</v>
      </c>
      <c r="C37" s="202" t="s">
        <v>517</v>
      </c>
      <c r="D37" s="202" t="s">
        <v>434</v>
      </c>
      <c r="E37" s="202" t="s">
        <v>1004</v>
      </c>
      <c r="F37" s="202"/>
      <c r="G37" s="203">
        <v>1443900</v>
      </c>
    </row>
    <row r="38" spans="1:7" ht="15.75" outlineLevel="4">
      <c r="A38" s="174">
        <f t="shared" si="0"/>
        <v>27</v>
      </c>
      <c r="B38" s="201" t="s">
        <v>560</v>
      </c>
      <c r="C38" s="202" t="s">
        <v>517</v>
      </c>
      <c r="D38" s="202" t="s">
        <v>434</v>
      </c>
      <c r="E38" s="202" t="s">
        <v>5</v>
      </c>
      <c r="F38" s="202"/>
      <c r="G38" s="203">
        <v>1443900</v>
      </c>
    </row>
    <row r="39" spans="1:7" ht="78.75" outlineLevel="6">
      <c r="A39" s="174">
        <f t="shared" si="0"/>
        <v>28</v>
      </c>
      <c r="B39" s="201" t="s">
        <v>305</v>
      </c>
      <c r="C39" s="202" t="s">
        <v>517</v>
      </c>
      <c r="D39" s="202" t="s">
        <v>434</v>
      </c>
      <c r="E39" s="202" t="s">
        <v>861</v>
      </c>
      <c r="F39" s="202"/>
      <c r="G39" s="203">
        <v>1443900</v>
      </c>
    </row>
    <row r="40" spans="1:7" ht="15.75" outlineLevel="7">
      <c r="A40" s="174">
        <f t="shared" si="0"/>
        <v>29</v>
      </c>
      <c r="B40" s="201" t="s">
        <v>301</v>
      </c>
      <c r="C40" s="202" t="s">
        <v>517</v>
      </c>
      <c r="D40" s="202" t="s">
        <v>434</v>
      </c>
      <c r="E40" s="202" t="s">
        <v>861</v>
      </c>
      <c r="F40" s="202" t="s">
        <v>302</v>
      </c>
      <c r="G40" s="203">
        <v>1443900</v>
      </c>
    </row>
    <row r="41" spans="1:7" ht="47.25" outlineLevel="1">
      <c r="A41" s="174">
        <f t="shared" si="0"/>
        <v>30</v>
      </c>
      <c r="B41" s="201" t="s">
        <v>475</v>
      </c>
      <c r="C41" s="202" t="s">
        <v>517</v>
      </c>
      <c r="D41" s="202" t="s">
        <v>460</v>
      </c>
      <c r="E41" s="202"/>
      <c r="F41" s="202"/>
      <c r="G41" s="203">
        <v>364800</v>
      </c>
    </row>
    <row r="42" spans="1:7" ht="15.75" outlineLevel="2">
      <c r="A42" s="174">
        <f t="shared" si="0"/>
        <v>31</v>
      </c>
      <c r="B42" s="201" t="s">
        <v>996</v>
      </c>
      <c r="C42" s="202" t="s">
        <v>517</v>
      </c>
      <c r="D42" s="202" t="s">
        <v>997</v>
      </c>
      <c r="E42" s="202"/>
      <c r="F42" s="202"/>
      <c r="G42" s="203">
        <v>364800</v>
      </c>
    </row>
    <row r="43" spans="1:7" ht="15.75" outlineLevel="3">
      <c r="A43" s="174">
        <f t="shared" si="0"/>
        <v>32</v>
      </c>
      <c r="B43" s="201" t="s">
        <v>1003</v>
      </c>
      <c r="C43" s="202" t="s">
        <v>517</v>
      </c>
      <c r="D43" s="202" t="s">
        <v>997</v>
      </c>
      <c r="E43" s="202" t="s">
        <v>1004</v>
      </c>
      <c r="F43" s="202"/>
      <c r="G43" s="203">
        <v>364800</v>
      </c>
    </row>
    <row r="44" spans="1:7" ht="15.75" outlineLevel="4">
      <c r="A44" s="174">
        <f t="shared" si="0"/>
        <v>33</v>
      </c>
      <c r="B44" s="201" t="s">
        <v>560</v>
      </c>
      <c r="C44" s="202" t="s">
        <v>517</v>
      </c>
      <c r="D44" s="202" t="s">
        <v>997</v>
      </c>
      <c r="E44" s="202" t="s">
        <v>5</v>
      </c>
      <c r="F44" s="202"/>
      <c r="G44" s="203">
        <v>364800</v>
      </c>
    </row>
    <row r="45" spans="1:7" ht="63" outlineLevel="6">
      <c r="A45" s="174">
        <f t="shared" si="0"/>
        <v>34</v>
      </c>
      <c r="B45" s="201" t="s">
        <v>1005</v>
      </c>
      <c r="C45" s="202" t="s">
        <v>517</v>
      </c>
      <c r="D45" s="202" t="s">
        <v>997</v>
      </c>
      <c r="E45" s="202" t="s">
        <v>1006</v>
      </c>
      <c r="F45" s="202"/>
      <c r="G45" s="203">
        <v>364800</v>
      </c>
    </row>
    <row r="46" spans="1:7" ht="15.75" outlineLevel="7">
      <c r="A46" s="174">
        <f t="shared" si="0"/>
        <v>35</v>
      </c>
      <c r="B46" s="201" t="s">
        <v>7</v>
      </c>
      <c r="C46" s="202" t="s">
        <v>517</v>
      </c>
      <c r="D46" s="202" t="s">
        <v>997</v>
      </c>
      <c r="E46" s="202" t="s">
        <v>1006</v>
      </c>
      <c r="F46" s="202" t="s">
        <v>247</v>
      </c>
      <c r="G46" s="203">
        <v>364800</v>
      </c>
    </row>
    <row r="47" spans="1:7" ht="15.75" outlineLevel="1">
      <c r="A47" s="174">
        <f t="shared" si="0"/>
        <v>36</v>
      </c>
      <c r="B47" s="201" t="s">
        <v>481</v>
      </c>
      <c r="C47" s="202" t="s">
        <v>517</v>
      </c>
      <c r="D47" s="202" t="s">
        <v>461</v>
      </c>
      <c r="E47" s="202"/>
      <c r="F47" s="202"/>
      <c r="G47" s="203">
        <v>22039200</v>
      </c>
    </row>
    <row r="48" spans="1:7" ht="15.75" outlineLevel="2">
      <c r="A48" s="174">
        <f t="shared" si="0"/>
        <v>37</v>
      </c>
      <c r="B48" s="201" t="s">
        <v>496</v>
      </c>
      <c r="C48" s="202" t="s">
        <v>517</v>
      </c>
      <c r="D48" s="202" t="s">
        <v>472</v>
      </c>
      <c r="E48" s="202"/>
      <c r="F48" s="202"/>
      <c r="G48" s="203">
        <v>18670500</v>
      </c>
    </row>
    <row r="49" spans="1:7" ht="15.75" outlineLevel="3">
      <c r="A49" s="174">
        <f t="shared" si="0"/>
        <v>38</v>
      </c>
      <c r="B49" s="201" t="s">
        <v>1003</v>
      </c>
      <c r="C49" s="202" t="s">
        <v>517</v>
      </c>
      <c r="D49" s="202" t="s">
        <v>472</v>
      </c>
      <c r="E49" s="202" t="s">
        <v>1004</v>
      </c>
      <c r="F49" s="202"/>
      <c r="G49" s="203">
        <v>18670500</v>
      </c>
    </row>
    <row r="50" spans="1:7" ht="15.75" outlineLevel="4">
      <c r="A50" s="174">
        <f t="shared" si="0"/>
        <v>39</v>
      </c>
      <c r="B50" s="201" t="s">
        <v>560</v>
      </c>
      <c r="C50" s="202" t="s">
        <v>517</v>
      </c>
      <c r="D50" s="202" t="s">
        <v>472</v>
      </c>
      <c r="E50" s="202" t="s">
        <v>5</v>
      </c>
      <c r="F50" s="202"/>
      <c r="G50" s="203">
        <v>18670500</v>
      </c>
    </row>
    <row r="51" spans="1:7" ht="94.5" outlineLevel="6">
      <c r="A51" s="174">
        <f t="shared" si="0"/>
        <v>40</v>
      </c>
      <c r="B51" s="201" t="s">
        <v>1007</v>
      </c>
      <c r="C51" s="202" t="s">
        <v>517</v>
      </c>
      <c r="D51" s="202" t="s">
        <v>472</v>
      </c>
      <c r="E51" s="202" t="s">
        <v>1008</v>
      </c>
      <c r="F51" s="202"/>
      <c r="G51" s="203">
        <v>213400</v>
      </c>
    </row>
    <row r="52" spans="1:7" ht="15.75" outlineLevel="7">
      <c r="A52" s="174">
        <f t="shared" si="0"/>
        <v>41</v>
      </c>
      <c r="B52" s="201" t="s">
        <v>419</v>
      </c>
      <c r="C52" s="202" t="s">
        <v>517</v>
      </c>
      <c r="D52" s="202" t="s">
        <v>472</v>
      </c>
      <c r="E52" s="202" t="s">
        <v>1008</v>
      </c>
      <c r="F52" s="202" t="s">
        <v>307</v>
      </c>
      <c r="G52" s="203">
        <v>213400</v>
      </c>
    </row>
    <row r="53" spans="1:7" ht="110.25" outlineLevel="6">
      <c r="A53" s="174">
        <f t="shared" si="0"/>
        <v>42</v>
      </c>
      <c r="B53" s="201" t="s">
        <v>1009</v>
      </c>
      <c r="C53" s="202" t="s">
        <v>517</v>
      </c>
      <c r="D53" s="202" t="s">
        <v>472</v>
      </c>
      <c r="E53" s="202" t="s">
        <v>1010</v>
      </c>
      <c r="F53" s="202"/>
      <c r="G53" s="203">
        <v>5337200</v>
      </c>
    </row>
    <row r="54" spans="1:7" ht="15.75" outlineLevel="7">
      <c r="A54" s="174">
        <f t="shared" si="0"/>
        <v>43</v>
      </c>
      <c r="B54" s="201" t="s">
        <v>419</v>
      </c>
      <c r="C54" s="202" t="s">
        <v>517</v>
      </c>
      <c r="D54" s="202" t="s">
        <v>472</v>
      </c>
      <c r="E54" s="202" t="s">
        <v>1010</v>
      </c>
      <c r="F54" s="202" t="s">
        <v>307</v>
      </c>
      <c r="G54" s="203">
        <v>5337200</v>
      </c>
    </row>
    <row r="55" spans="1:7" ht="94.5" outlineLevel="6">
      <c r="A55" s="174">
        <f t="shared" si="0"/>
        <v>44</v>
      </c>
      <c r="B55" s="201" t="s">
        <v>1011</v>
      </c>
      <c r="C55" s="202" t="s">
        <v>517</v>
      </c>
      <c r="D55" s="202" t="s">
        <v>472</v>
      </c>
      <c r="E55" s="202" t="s">
        <v>1012</v>
      </c>
      <c r="F55" s="202"/>
      <c r="G55" s="203">
        <v>13119900</v>
      </c>
    </row>
    <row r="56" spans="1:7" ht="15.75" outlineLevel="7">
      <c r="A56" s="174">
        <f t="shared" si="0"/>
        <v>45</v>
      </c>
      <c r="B56" s="201" t="s">
        <v>419</v>
      </c>
      <c r="C56" s="202" t="s">
        <v>517</v>
      </c>
      <c r="D56" s="202" t="s">
        <v>472</v>
      </c>
      <c r="E56" s="202" t="s">
        <v>1012</v>
      </c>
      <c r="F56" s="202" t="s">
        <v>307</v>
      </c>
      <c r="G56" s="203">
        <v>13119900</v>
      </c>
    </row>
    <row r="57" spans="1:7" ht="15.75" outlineLevel="2">
      <c r="A57" s="174">
        <f t="shared" si="0"/>
        <v>46</v>
      </c>
      <c r="B57" s="201" t="s">
        <v>909</v>
      </c>
      <c r="C57" s="202" t="s">
        <v>517</v>
      </c>
      <c r="D57" s="202" t="s">
        <v>910</v>
      </c>
      <c r="E57" s="202"/>
      <c r="F57" s="202"/>
      <c r="G57" s="203">
        <v>3368700</v>
      </c>
    </row>
    <row r="58" spans="1:7" ht="15.75" outlineLevel="3">
      <c r="A58" s="174">
        <f t="shared" si="0"/>
        <v>47</v>
      </c>
      <c r="B58" s="201" t="s">
        <v>1003</v>
      </c>
      <c r="C58" s="202" t="s">
        <v>517</v>
      </c>
      <c r="D58" s="202" t="s">
        <v>910</v>
      </c>
      <c r="E58" s="202" t="s">
        <v>1004</v>
      </c>
      <c r="F58" s="202"/>
      <c r="G58" s="203">
        <v>3368700</v>
      </c>
    </row>
    <row r="59" spans="1:7" ht="15.75" outlineLevel="4">
      <c r="A59" s="174">
        <f t="shared" si="0"/>
        <v>48</v>
      </c>
      <c r="B59" s="201" t="s">
        <v>560</v>
      </c>
      <c r="C59" s="202" t="s">
        <v>517</v>
      </c>
      <c r="D59" s="202" t="s">
        <v>910</v>
      </c>
      <c r="E59" s="202" t="s">
        <v>5</v>
      </c>
      <c r="F59" s="202"/>
      <c r="G59" s="203">
        <v>3368700</v>
      </c>
    </row>
    <row r="60" spans="1:7" ht="94.5" outlineLevel="6">
      <c r="A60" s="174">
        <f t="shared" si="0"/>
        <v>49</v>
      </c>
      <c r="B60" s="201" t="s">
        <v>1114</v>
      </c>
      <c r="C60" s="202" t="s">
        <v>517</v>
      </c>
      <c r="D60" s="202" t="s">
        <v>910</v>
      </c>
      <c r="E60" s="202" t="s">
        <v>1115</v>
      </c>
      <c r="F60" s="202"/>
      <c r="G60" s="203">
        <v>3368700</v>
      </c>
    </row>
    <row r="61" spans="1:7" ht="15.75" outlineLevel="7">
      <c r="A61" s="174">
        <f t="shared" si="0"/>
        <v>50</v>
      </c>
      <c r="B61" s="201" t="s">
        <v>419</v>
      </c>
      <c r="C61" s="202" t="s">
        <v>517</v>
      </c>
      <c r="D61" s="202" t="s">
        <v>910</v>
      </c>
      <c r="E61" s="202" t="s">
        <v>1115</v>
      </c>
      <c r="F61" s="202" t="s">
        <v>307</v>
      </c>
      <c r="G61" s="203">
        <v>3368700</v>
      </c>
    </row>
    <row r="62" spans="1:7" ht="31.5" outlineLevel="1">
      <c r="A62" s="174">
        <f t="shared" si="0"/>
        <v>51</v>
      </c>
      <c r="B62" s="201" t="s">
        <v>343</v>
      </c>
      <c r="C62" s="202" t="s">
        <v>517</v>
      </c>
      <c r="D62" s="202" t="s">
        <v>462</v>
      </c>
      <c r="E62" s="202"/>
      <c r="F62" s="202"/>
      <c r="G62" s="203">
        <v>14636821.810000001</v>
      </c>
    </row>
    <row r="63" spans="1:7" ht="15.75" outlineLevel="2">
      <c r="A63" s="174">
        <f t="shared" si="0"/>
        <v>52</v>
      </c>
      <c r="B63" s="201" t="s">
        <v>729</v>
      </c>
      <c r="C63" s="202" t="s">
        <v>517</v>
      </c>
      <c r="D63" s="202" t="s">
        <v>730</v>
      </c>
      <c r="E63" s="202"/>
      <c r="F63" s="202"/>
      <c r="G63" s="203">
        <v>35203</v>
      </c>
    </row>
    <row r="64" spans="1:7" ht="15.75" outlineLevel="3">
      <c r="A64" s="174">
        <f t="shared" si="0"/>
        <v>53</v>
      </c>
      <c r="B64" s="201" t="s">
        <v>1003</v>
      </c>
      <c r="C64" s="202" t="s">
        <v>517</v>
      </c>
      <c r="D64" s="202" t="s">
        <v>730</v>
      </c>
      <c r="E64" s="202" t="s">
        <v>1004</v>
      </c>
      <c r="F64" s="202"/>
      <c r="G64" s="203">
        <v>35203</v>
      </c>
    </row>
    <row r="65" spans="1:7" ht="15.75" outlineLevel="4">
      <c r="A65" s="174">
        <f t="shared" si="0"/>
        <v>54</v>
      </c>
      <c r="B65" s="201" t="s">
        <v>560</v>
      </c>
      <c r="C65" s="202" t="s">
        <v>517</v>
      </c>
      <c r="D65" s="202" t="s">
        <v>730</v>
      </c>
      <c r="E65" s="202" t="s">
        <v>5</v>
      </c>
      <c r="F65" s="202"/>
      <c r="G65" s="203">
        <v>35203</v>
      </c>
    </row>
    <row r="66" spans="1:7" ht="47.25" outlineLevel="6">
      <c r="A66" s="174">
        <f t="shared" si="0"/>
        <v>55</v>
      </c>
      <c r="B66" s="201" t="s">
        <v>1013</v>
      </c>
      <c r="C66" s="202" t="s">
        <v>517</v>
      </c>
      <c r="D66" s="202" t="s">
        <v>730</v>
      </c>
      <c r="E66" s="202" t="s">
        <v>1014</v>
      </c>
      <c r="F66" s="202"/>
      <c r="G66" s="203">
        <v>35203</v>
      </c>
    </row>
    <row r="67" spans="1:7" ht="15.75" outlineLevel="7">
      <c r="A67" s="174">
        <f t="shared" si="0"/>
        <v>56</v>
      </c>
      <c r="B67" s="201" t="s">
        <v>419</v>
      </c>
      <c r="C67" s="202" t="s">
        <v>517</v>
      </c>
      <c r="D67" s="202" t="s">
        <v>730</v>
      </c>
      <c r="E67" s="202" t="s">
        <v>1014</v>
      </c>
      <c r="F67" s="202" t="s">
        <v>307</v>
      </c>
      <c r="G67" s="203">
        <v>35203</v>
      </c>
    </row>
    <row r="68" spans="1:7" ht="15.75" outlineLevel="2">
      <c r="A68" s="174">
        <f t="shared" si="0"/>
        <v>57</v>
      </c>
      <c r="B68" s="201" t="s">
        <v>498</v>
      </c>
      <c r="C68" s="202" t="s">
        <v>517</v>
      </c>
      <c r="D68" s="202" t="s">
        <v>531</v>
      </c>
      <c r="E68" s="202"/>
      <c r="F68" s="202"/>
      <c r="G68" s="203">
        <v>202780</v>
      </c>
    </row>
    <row r="69" spans="1:7" ht="15.75" outlineLevel="3">
      <c r="A69" s="174">
        <f t="shared" si="0"/>
        <v>58</v>
      </c>
      <c r="B69" s="201" t="s">
        <v>1003</v>
      </c>
      <c r="C69" s="202" t="s">
        <v>517</v>
      </c>
      <c r="D69" s="202" t="s">
        <v>531</v>
      </c>
      <c r="E69" s="202" t="s">
        <v>1004</v>
      </c>
      <c r="F69" s="202"/>
      <c r="G69" s="203">
        <v>202780</v>
      </c>
    </row>
    <row r="70" spans="1:7" ht="15.75" outlineLevel="4">
      <c r="A70" s="174">
        <f t="shared" si="0"/>
        <v>59</v>
      </c>
      <c r="B70" s="201" t="s">
        <v>560</v>
      </c>
      <c r="C70" s="202" t="s">
        <v>517</v>
      </c>
      <c r="D70" s="202" t="s">
        <v>531</v>
      </c>
      <c r="E70" s="202" t="s">
        <v>5</v>
      </c>
      <c r="F70" s="202"/>
      <c r="G70" s="203">
        <v>202780</v>
      </c>
    </row>
    <row r="71" spans="1:7" ht="47.25" outlineLevel="6">
      <c r="A71" s="174">
        <f t="shared" si="0"/>
        <v>60</v>
      </c>
      <c r="B71" s="201" t="s">
        <v>1013</v>
      </c>
      <c r="C71" s="202" t="s">
        <v>517</v>
      </c>
      <c r="D71" s="202" t="s">
        <v>531</v>
      </c>
      <c r="E71" s="202" t="s">
        <v>1014</v>
      </c>
      <c r="F71" s="202"/>
      <c r="G71" s="203">
        <v>202780</v>
      </c>
    </row>
    <row r="72" spans="1:7" ht="15.75" outlineLevel="7">
      <c r="A72" s="174">
        <f t="shared" si="0"/>
        <v>61</v>
      </c>
      <c r="B72" s="201" t="s">
        <v>419</v>
      </c>
      <c r="C72" s="202" t="s">
        <v>517</v>
      </c>
      <c r="D72" s="202" t="s">
        <v>531</v>
      </c>
      <c r="E72" s="202" t="s">
        <v>1014</v>
      </c>
      <c r="F72" s="202" t="s">
        <v>307</v>
      </c>
      <c r="G72" s="203">
        <v>202780</v>
      </c>
    </row>
    <row r="73" spans="1:7" ht="15.75" outlineLevel="2">
      <c r="A73" s="174">
        <f t="shared" si="0"/>
        <v>62</v>
      </c>
      <c r="B73" s="201" t="s">
        <v>1116</v>
      </c>
      <c r="C73" s="202" t="s">
        <v>517</v>
      </c>
      <c r="D73" s="202" t="s">
        <v>1117</v>
      </c>
      <c r="E73" s="202"/>
      <c r="F73" s="202"/>
      <c r="G73" s="203">
        <v>3322838.81</v>
      </c>
    </row>
    <row r="74" spans="1:7" ht="15.75" outlineLevel="3">
      <c r="A74" s="174">
        <f t="shared" si="0"/>
        <v>63</v>
      </c>
      <c r="B74" s="201" t="s">
        <v>1003</v>
      </c>
      <c r="C74" s="202" t="s">
        <v>517</v>
      </c>
      <c r="D74" s="202" t="s">
        <v>1117</v>
      </c>
      <c r="E74" s="202" t="s">
        <v>1004</v>
      </c>
      <c r="F74" s="202"/>
      <c r="G74" s="203">
        <v>3322838.81</v>
      </c>
    </row>
    <row r="75" spans="1:7" ht="15.75" outlineLevel="4">
      <c r="A75" s="174">
        <f t="shared" si="0"/>
        <v>64</v>
      </c>
      <c r="B75" s="201" t="s">
        <v>560</v>
      </c>
      <c r="C75" s="202" t="s">
        <v>517</v>
      </c>
      <c r="D75" s="202" t="s">
        <v>1117</v>
      </c>
      <c r="E75" s="202" t="s">
        <v>5</v>
      </c>
      <c r="F75" s="202"/>
      <c r="G75" s="203">
        <v>3322838.81</v>
      </c>
    </row>
    <row r="76" spans="1:7" ht="63" outlineLevel="6">
      <c r="A76" s="174">
        <f t="shared" si="0"/>
        <v>65</v>
      </c>
      <c r="B76" s="201" t="s">
        <v>1118</v>
      </c>
      <c r="C76" s="202" t="s">
        <v>517</v>
      </c>
      <c r="D76" s="202" t="s">
        <v>1117</v>
      </c>
      <c r="E76" s="202" t="s">
        <v>1119</v>
      </c>
      <c r="F76" s="202"/>
      <c r="G76" s="203">
        <v>2623838.81</v>
      </c>
    </row>
    <row r="77" spans="1:7" ht="15.75" outlineLevel="7">
      <c r="A77" s="174">
        <f t="shared" si="0"/>
        <v>66</v>
      </c>
      <c r="B77" s="201" t="s">
        <v>419</v>
      </c>
      <c r="C77" s="202" t="s">
        <v>517</v>
      </c>
      <c r="D77" s="202" t="s">
        <v>1117</v>
      </c>
      <c r="E77" s="202" t="s">
        <v>1119</v>
      </c>
      <c r="F77" s="202" t="s">
        <v>307</v>
      </c>
      <c r="G77" s="203">
        <v>2623838.81</v>
      </c>
    </row>
    <row r="78" spans="1:7" ht="78.75" outlineLevel="6">
      <c r="A78" s="174">
        <f t="shared" ref="A78:A141" si="1">A77+1</f>
        <v>67</v>
      </c>
      <c r="B78" s="201" t="s">
        <v>1120</v>
      </c>
      <c r="C78" s="202" t="s">
        <v>517</v>
      </c>
      <c r="D78" s="202" t="s">
        <v>1117</v>
      </c>
      <c r="E78" s="202" t="s">
        <v>1121</v>
      </c>
      <c r="F78" s="202"/>
      <c r="G78" s="203">
        <v>699000</v>
      </c>
    </row>
    <row r="79" spans="1:7" ht="15.75" outlineLevel="7">
      <c r="A79" s="174">
        <f t="shared" si="1"/>
        <v>68</v>
      </c>
      <c r="B79" s="201" t="s">
        <v>419</v>
      </c>
      <c r="C79" s="202" t="s">
        <v>517</v>
      </c>
      <c r="D79" s="202" t="s">
        <v>1117</v>
      </c>
      <c r="E79" s="202" t="s">
        <v>1121</v>
      </c>
      <c r="F79" s="202" t="s">
        <v>307</v>
      </c>
      <c r="G79" s="203">
        <v>699000</v>
      </c>
    </row>
    <row r="80" spans="1:7" ht="31.5" outlineLevel="2">
      <c r="A80" s="174">
        <f t="shared" si="1"/>
        <v>69</v>
      </c>
      <c r="B80" s="201" t="s">
        <v>499</v>
      </c>
      <c r="C80" s="202" t="s">
        <v>517</v>
      </c>
      <c r="D80" s="202" t="s">
        <v>532</v>
      </c>
      <c r="E80" s="202"/>
      <c r="F80" s="202"/>
      <c r="G80" s="203">
        <v>11076000</v>
      </c>
    </row>
    <row r="81" spans="1:7" ht="15.75" outlineLevel="3">
      <c r="A81" s="174">
        <f t="shared" si="1"/>
        <v>70</v>
      </c>
      <c r="B81" s="201" t="s">
        <v>1003</v>
      </c>
      <c r="C81" s="202" t="s">
        <v>517</v>
      </c>
      <c r="D81" s="202" t="s">
        <v>532</v>
      </c>
      <c r="E81" s="202" t="s">
        <v>1004</v>
      </c>
      <c r="F81" s="202"/>
      <c r="G81" s="203">
        <v>11076000</v>
      </c>
    </row>
    <row r="82" spans="1:7" ht="15.75" outlineLevel="4">
      <c r="A82" s="174">
        <f t="shared" si="1"/>
        <v>71</v>
      </c>
      <c r="B82" s="201" t="s">
        <v>560</v>
      </c>
      <c r="C82" s="202" t="s">
        <v>517</v>
      </c>
      <c r="D82" s="202" t="s">
        <v>532</v>
      </c>
      <c r="E82" s="202" t="s">
        <v>5</v>
      </c>
      <c r="F82" s="202"/>
      <c r="G82" s="203">
        <v>11076000</v>
      </c>
    </row>
    <row r="83" spans="1:7" ht="267.75" outlineLevel="6">
      <c r="A83" s="174">
        <f t="shared" si="1"/>
        <v>72</v>
      </c>
      <c r="B83" s="204" t="s">
        <v>1122</v>
      </c>
      <c r="C83" s="202" t="s">
        <v>517</v>
      </c>
      <c r="D83" s="202" t="s">
        <v>532</v>
      </c>
      <c r="E83" s="202" t="s">
        <v>1123</v>
      </c>
      <c r="F83" s="202"/>
      <c r="G83" s="203">
        <v>5300000</v>
      </c>
    </row>
    <row r="84" spans="1:7" ht="15.75" outlineLevel="7">
      <c r="A84" s="174">
        <f t="shared" si="1"/>
        <v>73</v>
      </c>
      <c r="B84" s="201" t="s">
        <v>419</v>
      </c>
      <c r="C84" s="202" t="s">
        <v>517</v>
      </c>
      <c r="D84" s="202" t="s">
        <v>532</v>
      </c>
      <c r="E84" s="202" t="s">
        <v>1123</v>
      </c>
      <c r="F84" s="202" t="s">
        <v>307</v>
      </c>
      <c r="G84" s="203">
        <v>5300000</v>
      </c>
    </row>
    <row r="85" spans="1:7" ht="173.25" outlineLevel="6">
      <c r="A85" s="174">
        <f t="shared" si="1"/>
        <v>74</v>
      </c>
      <c r="B85" s="204" t="s">
        <v>1015</v>
      </c>
      <c r="C85" s="202" t="s">
        <v>517</v>
      </c>
      <c r="D85" s="202" t="s">
        <v>532</v>
      </c>
      <c r="E85" s="202" t="s">
        <v>1016</v>
      </c>
      <c r="F85" s="202"/>
      <c r="G85" s="203">
        <v>5776000</v>
      </c>
    </row>
    <row r="86" spans="1:7" ht="15.75" outlineLevel="7">
      <c r="A86" s="174">
        <f t="shared" si="1"/>
        <v>75</v>
      </c>
      <c r="B86" s="201" t="s">
        <v>419</v>
      </c>
      <c r="C86" s="202" t="s">
        <v>517</v>
      </c>
      <c r="D86" s="202" t="s">
        <v>532</v>
      </c>
      <c r="E86" s="202" t="s">
        <v>1016</v>
      </c>
      <c r="F86" s="202" t="s">
        <v>307</v>
      </c>
      <c r="G86" s="203">
        <v>5776000</v>
      </c>
    </row>
    <row r="87" spans="1:7" ht="15.75" outlineLevel="1">
      <c r="A87" s="174">
        <f t="shared" si="1"/>
        <v>76</v>
      </c>
      <c r="B87" s="201" t="s">
        <v>227</v>
      </c>
      <c r="C87" s="202" t="s">
        <v>517</v>
      </c>
      <c r="D87" s="202" t="s">
        <v>464</v>
      </c>
      <c r="E87" s="202"/>
      <c r="F87" s="202"/>
      <c r="G87" s="203">
        <v>3018665.68</v>
      </c>
    </row>
    <row r="88" spans="1:7" ht="15.75" outlineLevel="2">
      <c r="A88" s="174">
        <f t="shared" si="1"/>
        <v>77</v>
      </c>
      <c r="B88" s="201" t="s">
        <v>509</v>
      </c>
      <c r="C88" s="202" t="s">
        <v>517</v>
      </c>
      <c r="D88" s="202" t="s">
        <v>242</v>
      </c>
      <c r="E88" s="202"/>
      <c r="F88" s="202"/>
      <c r="G88" s="203">
        <v>3018665.68</v>
      </c>
    </row>
    <row r="89" spans="1:7" ht="15.75" outlineLevel="3">
      <c r="A89" s="174">
        <f t="shared" si="1"/>
        <v>78</v>
      </c>
      <c r="B89" s="201" t="s">
        <v>1003</v>
      </c>
      <c r="C89" s="202" t="s">
        <v>517</v>
      </c>
      <c r="D89" s="202" t="s">
        <v>242</v>
      </c>
      <c r="E89" s="202" t="s">
        <v>1004</v>
      </c>
      <c r="F89" s="202"/>
      <c r="G89" s="203">
        <v>3018665.68</v>
      </c>
    </row>
    <row r="90" spans="1:7" ht="15.75" outlineLevel="4">
      <c r="A90" s="174">
        <f t="shared" si="1"/>
        <v>79</v>
      </c>
      <c r="B90" s="201" t="s">
        <v>560</v>
      </c>
      <c r="C90" s="202" t="s">
        <v>517</v>
      </c>
      <c r="D90" s="202" t="s">
        <v>242</v>
      </c>
      <c r="E90" s="202" t="s">
        <v>5</v>
      </c>
      <c r="F90" s="202"/>
      <c r="G90" s="203">
        <v>3018665.68</v>
      </c>
    </row>
    <row r="91" spans="1:7" ht="110.25" outlineLevel="6">
      <c r="A91" s="174">
        <f t="shared" si="1"/>
        <v>80</v>
      </c>
      <c r="B91" s="201" t="s">
        <v>1124</v>
      </c>
      <c r="C91" s="202" t="s">
        <v>517</v>
      </c>
      <c r="D91" s="202" t="s">
        <v>242</v>
      </c>
      <c r="E91" s="202" t="s">
        <v>1125</v>
      </c>
      <c r="F91" s="202"/>
      <c r="G91" s="203">
        <v>122965.84</v>
      </c>
    </row>
    <row r="92" spans="1:7" ht="15.75" outlineLevel="7">
      <c r="A92" s="174">
        <f t="shared" si="1"/>
        <v>81</v>
      </c>
      <c r="B92" s="201" t="s">
        <v>419</v>
      </c>
      <c r="C92" s="202" t="s">
        <v>517</v>
      </c>
      <c r="D92" s="202" t="s">
        <v>242</v>
      </c>
      <c r="E92" s="202" t="s">
        <v>1125</v>
      </c>
      <c r="F92" s="202" t="s">
        <v>307</v>
      </c>
      <c r="G92" s="203">
        <v>122965.84</v>
      </c>
    </row>
    <row r="93" spans="1:7" ht="126" outlineLevel="6">
      <c r="A93" s="174">
        <f t="shared" si="1"/>
        <v>82</v>
      </c>
      <c r="B93" s="204" t="s">
        <v>1126</v>
      </c>
      <c r="C93" s="202" t="s">
        <v>517</v>
      </c>
      <c r="D93" s="202" t="s">
        <v>242</v>
      </c>
      <c r="E93" s="202" t="s">
        <v>1127</v>
      </c>
      <c r="F93" s="202"/>
      <c r="G93" s="203">
        <v>350145.17</v>
      </c>
    </row>
    <row r="94" spans="1:7" ht="15.75" outlineLevel="7">
      <c r="A94" s="174">
        <f t="shared" si="1"/>
        <v>83</v>
      </c>
      <c r="B94" s="201" t="s">
        <v>419</v>
      </c>
      <c r="C94" s="202" t="s">
        <v>517</v>
      </c>
      <c r="D94" s="202" t="s">
        <v>242</v>
      </c>
      <c r="E94" s="202" t="s">
        <v>1127</v>
      </c>
      <c r="F94" s="202" t="s">
        <v>307</v>
      </c>
      <c r="G94" s="203">
        <v>350145.17</v>
      </c>
    </row>
    <row r="95" spans="1:7" ht="110.25" outlineLevel="6">
      <c r="A95" s="174">
        <f t="shared" si="1"/>
        <v>84</v>
      </c>
      <c r="B95" s="201" t="s">
        <v>1017</v>
      </c>
      <c r="C95" s="202" t="s">
        <v>517</v>
      </c>
      <c r="D95" s="202" t="s">
        <v>242</v>
      </c>
      <c r="E95" s="202" t="s">
        <v>1018</v>
      </c>
      <c r="F95" s="202"/>
      <c r="G95" s="203">
        <v>2545554.67</v>
      </c>
    </row>
    <row r="96" spans="1:7" ht="15.75" outlineLevel="7">
      <c r="A96" s="174">
        <f t="shared" si="1"/>
        <v>85</v>
      </c>
      <c r="B96" s="201" t="s">
        <v>7</v>
      </c>
      <c r="C96" s="202" t="s">
        <v>517</v>
      </c>
      <c r="D96" s="202" t="s">
        <v>242</v>
      </c>
      <c r="E96" s="202" t="s">
        <v>1018</v>
      </c>
      <c r="F96" s="202" t="s">
        <v>247</v>
      </c>
      <c r="G96" s="203">
        <v>2545554.67</v>
      </c>
    </row>
    <row r="97" spans="1:7" ht="15.75" outlineLevel="1">
      <c r="A97" s="174">
        <f t="shared" si="1"/>
        <v>86</v>
      </c>
      <c r="B97" s="201" t="s">
        <v>306</v>
      </c>
      <c r="C97" s="202" t="s">
        <v>517</v>
      </c>
      <c r="D97" s="202" t="s">
        <v>465</v>
      </c>
      <c r="E97" s="202"/>
      <c r="F97" s="202"/>
      <c r="G97" s="203">
        <v>430000</v>
      </c>
    </row>
    <row r="98" spans="1:7" ht="31.5" outlineLevel="2">
      <c r="A98" s="174">
        <f t="shared" si="1"/>
        <v>87</v>
      </c>
      <c r="B98" s="201" t="s">
        <v>510</v>
      </c>
      <c r="C98" s="202" t="s">
        <v>517</v>
      </c>
      <c r="D98" s="202" t="s">
        <v>435</v>
      </c>
      <c r="E98" s="202"/>
      <c r="F98" s="202"/>
      <c r="G98" s="203">
        <v>430000</v>
      </c>
    </row>
    <row r="99" spans="1:7" ht="15.75" outlineLevel="3">
      <c r="A99" s="174">
        <f t="shared" si="1"/>
        <v>88</v>
      </c>
      <c r="B99" s="201" t="s">
        <v>1003</v>
      </c>
      <c r="C99" s="202" t="s">
        <v>517</v>
      </c>
      <c r="D99" s="202" t="s">
        <v>435</v>
      </c>
      <c r="E99" s="202" t="s">
        <v>1004</v>
      </c>
      <c r="F99" s="202"/>
      <c r="G99" s="203">
        <v>430000</v>
      </c>
    </row>
    <row r="100" spans="1:7" ht="15.75" outlineLevel="4">
      <c r="A100" s="174">
        <f t="shared" si="1"/>
        <v>89</v>
      </c>
      <c r="B100" s="201" t="s">
        <v>560</v>
      </c>
      <c r="C100" s="202" t="s">
        <v>517</v>
      </c>
      <c r="D100" s="202" t="s">
        <v>435</v>
      </c>
      <c r="E100" s="202" t="s">
        <v>5</v>
      </c>
      <c r="F100" s="202"/>
      <c r="G100" s="203">
        <v>430000</v>
      </c>
    </row>
    <row r="101" spans="1:7" ht="78.75" outlineLevel="6">
      <c r="A101" s="174">
        <f t="shared" si="1"/>
        <v>90</v>
      </c>
      <c r="B101" s="201" t="s">
        <v>6</v>
      </c>
      <c r="C101" s="202" t="s">
        <v>517</v>
      </c>
      <c r="D101" s="202" t="s">
        <v>435</v>
      </c>
      <c r="E101" s="202" t="s">
        <v>860</v>
      </c>
      <c r="F101" s="202"/>
      <c r="G101" s="203">
        <v>430000</v>
      </c>
    </row>
    <row r="102" spans="1:7" ht="15.75" outlineLevel="7">
      <c r="A102" s="174">
        <f t="shared" si="1"/>
        <v>91</v>
      </c>
      <c r="B102" s="201" t="s">
        <v>7</v>
      </c>
      <c r="C102" s="202" t="s">
        <v>517</v>
      </c>
      <c r="D102" s="202" t="s">
        <v>435</v>
      </c>
      <c r="E102" s="202" t="s">
        <v>860</v>
      </c>
      <c r="F102" s="202" t="s">
        <v>247</v>
      </c>
      <c r="G102" s="203">
        <v>430000</v>
      </c>
    </row>
    <row r="103" spans="1:7" ht="15.75" outlineLevel="1">
      <c r="A103" s="174">
        <f t="shared" si="1"/>
        <v>92</v>
      </c>
      <c r="B103" s="201" t="s">
        <v>483</v>
      </c>
      <c r="C103" s="202" t="s">
        <v>517</v>
      </c>
      <c r="D103" s="202" t="s">
        <v>466</v>
      </c>
      <c r="E103" s="202"/>
      <c r="F103" s="202"/>
      <c r="G103" s="203">
        <v>60000</v>
      </c>
    </row>
    <row r="104" spans="1:7" ht="15.75" outlineLevel="2">
      <c r="A104" s="174">
        <f t="shared" si="1"/>
        <v>93</v>
      </c>
      <c r="B104" s="201" t="s">
        <v>513</v>
      </c>
      <c r="C104" s="202" t="s">
        <v>517</v>
      </c>
      <c r="D104" s="202" t="s">
        <v>441</v>
      </c>
      <c r="E104" s="202"/>
      <c r="F104" s="202"/>
      <c r="G104" s="203">
        <v>60000</v>
      </c>
    </row>
    <row r="105" spans="1:7" ht="15.75" outlineLevel="3">
      <c r="A105" s="174">
        <f t="shared" si="1"/>
        <v>94</v>
      </c>
      <c r="B105" s="201" t="s">
        <v>1003</v>
      </c>
      <c r="C105" s="202" t="s">
        <v>517</v>
      </c>
      <c r="D105" s="202" t="s">
        <v>441</v>
      </c>
      <c r="E105" s="202" t="s">
        <v>1004</v>
      </c>
      <c r="F105" s="202"/>
      <c r="G105" s="203">
        <v>60000</v>
      </c>
    </row>
    <row r="106" spans="1:7" ht="15.75" outlineLevel="4">
      <c r="A106" s="174">
        <f t="shared" si="1"/>
        <v>95</v>
      </c>
      <c r="B106" s="201" t="s">
        <v>560</v>
      </c>
      <c r="C106" s="202" t="s">
        <v>517</v>
      </c>
      <c r="D106" s="202" t="s">
        <v>441</v>
      </c>
      <c r="E106" s="202" t="s">
        <v>5</v>
      </c>
      <c r="F106" s="202"/>
      <c r="G106" s="203">
        <v>60000</v>
      </c>
    </row>
    <row r="107" spans="1:7" ht="47.25" outlineLevel="6">
      <c r="A107" s="174">
        <f t="shared" si="1"/>
        <v>96</v>
      </c>
      <c r="B107" s="201" t="s">
        <v>1013</v>
      </c>
      <c r="C107" s="202" t="s">
        <v>517</v>
      </c>
      <c r="D107" s="202" t="s">
        <v>441</v>
      </c>
      <c r="E107" s="202" t="s">
        <v>1014</v>
      </c>
      <c r="F107" s="202"/>
      <c r="G107" s="203">
        <v>60000</v>
      </c>
    </row>
    <row r="108" spans="1:7" ht="15.75" outlineLevel="7">
      <c r="A108" s="174">
        <f t="shared" si="1"/>
        <v>97</v>
      </c>
      <c r="B108" s="201" t="s">
        <v>419</v>
      </c>
      <c r="C108" s="202" t="s">
        <v>517</v>
      </c>
      <c r="D108" s="202" t="s">
        <v>441</v>
      </c>
      <c r="E108" s="202" t="s">
        <v>1014</v>
      </c>
      <c r="F108" s="202" t="s">
        <v>307</v>
      </c>
      <c r="G108" s="203">
        <v>60000</v>
      </c>
    </row>
    <row r="109" spans="1:7" ht="47.25" outlineLevel="1">
      <c r="A109" s="174">
        <f t="shared" si="1"/>
        <v>98</v>
      </c>
      <c r="B109" s="201" t="s">
        <v>308</v>
      </c>
      <c r="C109" s="202" t="s">
        <v>517</v>
      </c>
      <c r="D109" s="202" t="s">
        <v>468</v>
      </c>
      <c r="E109" s="202"/>
      <c r="F109" s="202"/>
      <c r="G109" s="203">
        <v>20000</v>
      </c>
    </row>
    <row r="110" spans="1:7" ht="31.5" outlineLevel="2">
      <c r="A110" s="174">
        <f t="shared" si="1"/>
        <v>99</v>
      </c>
      <c r="B110" s="201" t="s">
        <v>232</v>
      </c>
      <c r="C110" s="202" t="s">
        <v>517</v>
      </c>
      <c r="D110" s="202" t="s">
        <v>436</v>
      </c>
      <c r="E110" s="202"/>
      <c r="F110" s="202"/>
      <c r="G110" s="203">
        <v>20000</v>
      </c>
    </row>
    <row r="111" spans="1:7" ht="31.5" outlineLevel="3">
      <c r="A111" s="174">
        <f t="shared" si="1"/>
        <v>100</v>
      </c>
      <c r="B111" s="201" t="s">
        <v>552</v>
      </c>
      <c r="C111" s="202" t="s">
        <v>517</v>
      </c>
      <c r="D111" s="202" t="s">
        <v>436</v>
      </c>
      <c r="E111" s="202" t="s">
        <v>3</v>
      </c>
      <c r="F111" s="202"/>
      <c r="G111" s="203">
        <v>20000</v>
      </c>
    </row>
    <row r="112" spans="1:7" ht="47.25" outlineLevel="4">
      <c r="A112" s="174">
        <f t="shared" si="1"/>
        <v>101</v>
      </c>
      <c r="B112" s="201" t="s">
        <v>309</v>
      </c>
      <c r="C112" s="202" t="s">
        <v>517</v>
      </c>
      <c r="D112" s="202" t="s">
        <v>436</v>
      </c>
      <c r="E112" s="202" t="s">
        <v>8</v>
      </c>
      <c r="F112" s="202"/>
      <c r="G112" s="203">
        <v>20000</v>
      </c>
    </row>
    <row r="113" spans="1:7" ht="110.25" outlineLevel="6">
      <c r="A113" s="174">
        <f t="shared" si="1"/>
        <v>102</v>
      </c>
      <c r="B113" s="201" t="s">
        <v>310</v>
      </c>
      <c r="C113" s="202" t="s">
        <v>517</v>
      </c>
      <c r="D113" s="202" t="s">
        <v>436</v>
      </c>
      <c r="E113" s="202" t="s">
        <v>72</v>
      </c>
      <c r="F113" s="202"/>
      <c r="G113" s="203">
        <v>20000</v>
      </c>
    </row>
    <row r="114" spans="1:7" ht="15.75" outlineLevel="7">
      <c r="A114" s="174">
        <f t="shared" si="1"/>
        <v>103</v>
      </c>
      <c r="B114" s="201" t="s">
        <v>313</v>
      </c>
      <c r="C114" s="202" t="s">
        <v>517</v>
      </c>
      <c r="D114" s="202" t="s">
        <v>436</v>
      </c>
      <c r="E114" s="202" t="s">
        <v>72</v>
      </c>
      <c r="F114" s="202" t="s">
        <v>314</v>
      </c>
      <c r="G114" s="203">
        <v>20000</v>
      </c>
    </row>
    <row r="115" spans="1:7" ht="63" outlineLevel="1">
      <c r="A115" s="174">
        <f t="shared" si="1"/>
        <v>104</v>
      </c>
      <c r="B115" s="201" t="s">
        <v>695</v>
      </c>
      <c r="C115" s="202" t="s">
        <v>517</v>
      </c>
      <c r="D115" s="202" t="s">
        <v>469</v>
      </c>
      <c r="E115" s="202"/>
      <c r="F115" s="202"/>
      <c r="G115" s="203">
        <v>68560703.25</v>
      </c>
    </row>
    <row r="116" spans="1:7" ht="63" outlineLevel="2">
      <c r="A116" s="174">
        <f t="shared" si="1"/>
        <v>105</v>
      </c>
      <c r="B116" s="201" t="s">
        <v>286</v>
      </c>
      <c r="C116" s="202" t="s">
        <v>517</v>
      </c>
      <c r="D116" s="202" t="s">
        <v>437</v>
      </c>
      <c r="E116" s="202"/>
      <c r="F116" s="202"/>
      <c r="G116" s="203">
        <v>23039386</v>
      </c>
    </row>
    <row r="117" spans="1:7" ht="31.5" outlineLevel="3">
      <c r="A117" s="174">
        <f t="shared" si="1"/>
        <v>106</v>
      </c>
      <c r="B117" s="201" t="s">
        <v>552</v>
      </c>
      <c r="C117" s="202" t="s">
        <v>517</v>
      </c>
      <c r="D117" s="202" t="s">
        <v>437</v>
      </c>
      <c r="E117" s="202" t="s">
        <v>3</v>
      </c>
      <c r="F117" s="202"/>
      <c r="G117" s="203">
        <v>23039386</v>
      </c>
    </row>
    <row r="118" spans="1:7" ht="78.75" outlineLevel="4">
      <c r="A118" s="174">
        <f t="shared" si="1"/>
        <v>107</v>
      </c>
      <c r="B118" s="201" t="s">
        <v>287</v>
      </c>
      <c r="C118" s="202" t="s">
        <v>517</v>
      </c>
      <c r="D118" s="202" t="s">
        <v>437</v>
      </c>
      <c r="E118" s="202" t="s">
        <v>9</v>
      </c>
      <c r="F118" s="202"/>
      <c r="G118" s="203">
        <v>23039386</v>
      </c>
    </row>
    <row r="119" spans="1:7" ht="157.5" outlineLevel="6">
      <c r="A119" s="174">
        <f t="shared" si="1"/>
        <v>108</v>
      </c>
      <c r="B119" s="204" t="s">
        <v>288</v>
      </c>
      <c r="C119" s="202" t="s">
        <v>517</v>
      </c>
      <c r="D119" s="202" t="s">
        <v>437</v>
      </c>
      <c r="E119" s="202" t="s">
        <v>73</v>
      </c>
      <c r="F119" s="202"/>
      <c r="G119" s="203">
        <v>10527686</v>
      </c>
    </row>
    <row r="120" spans="1:7" ht="15.75" outlineLevel="7">
      <c r="A120" s="174">
        <f t="shared" si="1"/>
        <v>109</v>
      </c>
      <c r="B120" s="201" t="s">
        <v>289</v>
      </c>
      <c r="C120" s="202" t="s">
        <v>517</v>
      </c>
      <c r="D120" s="202" t="s">
        <v>437</v>
      </c>
      <c r="E120" s="202" t="s">
        <v>73</v>
      </c>
      <c r="F120" s="202" t="s">
        <v>290</v>
      </c>
      <c r="G120" s="203">
        <v>10527686</v>
      </c>
    </row>
    <row r="121" spans="1:7" ht="157.5" outlineLevel="6">
      <c r="A121" s="174">
        <f t="shared" si="1"/>
        <v>110</v>
      </c>
      <c r="B121" s="204" t="s">
        <v>291</v>
      </c>
      <c r="C121" s="202" t="s">
        <v>517</v>
      </c>
      <c r="D121" s="202" t="s">
        <v>437</v>
      </c>
      <c r="E121" s="202" t="s">
        <v>74</v>
      </c>
      <c r="F121" s="202"/>
      <c r="G121" s="203">
        <v>12511700</v>
      </c>
    </row>
    <row r="122" spans="1:7" ht="15.75" outlineLevel="7">
      <c r="A122" s="174">
        <f t="shared" si="1"/>
        <v>111</v>
      </c>
      <c r="B122" s="201" t="s">
        <v>289</v>
      </c>
      <c r="C122" s="202" t="s">
        <v>517</v>
      </c>
      <c r="D122" s="202" t="s">
        <v>437</v>
      </c>
      <c r="E122" s="202" t="s">
        <v>74</v>
      </c>
      <c r="F122" s="202" t="s">
        <v>290</v>
      </c>
      <c r="G122" s="203">
        <v>12511700</v>
      </c>
    </row>
    <row r="123" spans="1:7" ht="31.5" outlineLevel="2">
      <c r="A123" s="174">
        <f t="shared" si="1"/>
        <v>112</v>
      </c>
      <c r="B123" s="201" t="s">
        <v>10</v>
      </c>
      <c r="C123" s="202" t="s">
        <v>517</v>
      </c>
      <c r="D123" s="202" t="s">
        <v>11</v>
      </c>
      <c r="E123" s="202"/>
      <c r="F123" s="202"/>
      <c r="G123" s="203">
        <v>45521317.25</v>
      </c>
    </row>
    <row r="124" spans="1:7" ht="31.5" outlineLevel="3">
      <c r="A124" s="174">
        <f t="shared" si="1"/>
        <v>113</v>
      </c>
      <c r="B124" s="201" t="s">
        <v>552</v>
      </c>
      <c r="C124" s="202" t="s">
        <v>517</v>
      </c>
      <c r="D124" s="202" t="s">
        <v>11</v>
      </c>
      <c r="E124" s="202" t="s">
        <v>3</v>
      </c>
      <c r="F124" s="202"/>
      <c r="G124" s="203">
        <v>44212629.659999996</v>
      </c>
    </row>
    <row r="125" spans="1:7" ht="78.75" outlineLevel="4">
      <c r="A125" s="174">
        <f t="shared" si="1"/>
        <v>114</v>
      </c>
      <c r="B125" s="201" t="s">
        <v>287</v>
      </c>
      <c r="C125" s="202" t="s">
        <v>517</v>
      </c>
      <c r="D125" s="202" t="s">
        <v>11</v>
      </c>
      <c r="E125" s="202" t="s">
        <v>9</v>
      </c>
      <c r="F125" s="202"/>
      <c r="G125" s="203">
        <v>44212629.659999996</v>
      </c>
    </row>
    <row r="126" spans="1:7" ht="141.75" outlineLevel="6">
      <c r="A126" s="174">
        <f t="shared" si="1"/>
        <v>115</v>
      </c>
      <c r="B126" s="204" t="s">
        <v>857</v>
      </c>
      <c r="C126" s="202" t="s">
        <v>517</v>
      </c>
      <c r="D126" s="202" t="s">
        <v>11</v>
      </c>
      <c r="E126" s="202" t="s">
        <v>858</v>
      </c>
      <c r="F126" s="202"/>
      <c r="G126" s="203">
        <v>44212629.659999996</v>
      </c>
    </row>
    <row r="127" spans="1:7" ht="15.75" outlineLevel="7">
      <c r="A127" s="174">
        <f t="shared" si="1"/>
        <v>116</v>
      </c>
      <c r="B127" s="201" t="s">
        <v>419</v>
      </c>
      <c r="C127" s="202" t="s">
        <v>517</v>
      </c>
      <c r="D127" s="202" t="s">
        <v>11</v>
      </c>
      <c r="E127" s="202" t="s">
        <v>858</v>
      </c>
      <c r="F127" s="202" t="s">
        <v>307</v>
      </c>
      <c r="G127" s="203">
        <v>44212629.659999996</v>
      </c>
    </row>
    <row r="128" spans="1:7" ht="15.75" outlineLevel="3">
      <c r="A128" s="174">
        <f t="shared" si="1"/>
        <v>117</v>
      </c>
      <c r="B128" s="201" t="s">
        <v>1003</v>
      </c>
      <c r="C128" s="202" t="s">
        <v>517</v>
      </c>
      <c r="D128" s="202" t="s">
        <v>11</v>
      </c>
      <c r="E128" s="202" t="s">
        <v>1004</v>
      </c>
      <c r="F128" s="202"/>
      <c r="G128" s="203">
        <v>1308687.5900000001</v>
      </c>
    </row>
    <row r="129" spans="1:7" ht="15.75" outlineLevel="4">
      <c r="A129" s="174">
        <f t="shared" si="1"/>
        <v>118</v>
      </c>
      <c r="B129" s="201" t="s">
        <v>560</v>
      </c>
      <c r="C129" s="202" t="s">
        <v>517</v>
      </c>
      <c r="D129" s="202" t="s">
        <v>11</v>
      </c>
      <c r="E129" s="202" t="s">
        <v>5</v>
      </c>
      <c r="F129" s="202"/>
      <c r="G129" s="203">
        <v>1308687.5900000001</v>
      </c>
    </row>
    <row r="130" spans="1:7" ht="110.25" outlineLevel="6">
      <c r="A130" s="174">
        <f t="shared" si="1"/>
        <v>119</v>
      </c>
      <c r="B130" s="201" t="s">
        <v>1124</v>
      </c>
      <c r="C130" s="202" t="s">
        <v>517</v>
      </c>
      <c r="D130" s="202" t="s">
        <v>11</v>
      </c>
      <c r="E130" s="202" t="s">
        <v>1125</v>
      </c>
      <c r="F130" s="202"/>
      <c r="G130" s="203">
        <v>101382</v>
      </c>
    </row>
    <row r="131" spans="1:7" ht="15.75" outlineLevel="7">
      <c r="A131" s="174">
        <f t="shared" si="1"/>
        <v>120</v>
      </c>
      <c r="B131" s="201" t="s">
        <v>419</v>
      </c>
      <c r="C131" s="202" t="s">
        <v>517</v>
      </c>
      <c r="D131" s="202" t="s">
        <v>11</v>
      </c>
      <c r="E131" s="202" t="s">
        <v>1125</v>
      </c>
      <c r="F131" s="202" t="s">
        <v>307</v>
      </c>
      <c r="G131" s="203">
        <v>101382</v>
      </c>
    </row>
    <row r="132" spans="1:7" ht="78.75" outlineLevel="6">
      <c r="A132" s="174">
        <f t="shared" si="1"/>
        <v>121</v>
      </c>
      <c r="B132" s="201" t="s">
        <v>1019</v>
      </c>
      <c r="C132" s="202" t="s">
        <v>517</v>
      </c>
      <c r="D132" s="202" t="s">
        <v>11</v>
      </c>
      <c r="E132" s="202" t="s">
        <v>1020</v>
      </c>
      <c r="F132" s="202"/>
      <c r="G132" s="203">
        <v>1207305.5900000001</v>
      </c>
    </row>
    <row r="133" spans="1:7" ht="15.75" outlineLevel="7">
      <c r="A133" s="174">
        <f t="shared" si="1"/>
        <v>122</v>
      </c>
      <c r="B133" s="201" t="s">
        <v>419</v>
      </c>
      <c r="C133" s="202" t="s">
        <v>517</v>
      </c>
      <c r="D133" s="202" t="s">
        <v>11</v>
      </c>
      <c r="E133" s="202" t="s">
        <v>1020</v>
      </c>
      <c r="F133" s="202" t="s">
        <v>307</v>
      </c>
      <c r="G133" s="203">
        <v>1207305.5900000001</v>
      </c>
    </row>
    <row r="134" spans="1:7" ht="31.5">
      <c r="A134" s="174">
        <f t="shared" si="1"/>
        <v>123</v>
      </c>
      <c r="B134" s="201" t="s">
        <v>292</v>
      </c>
      <c r="C134" s="202" t="s">
        <v>248</v>
      </c>
      <c r="D134" s="202"/>
      <c r="E134" s="202"/>
      <c r="F134" s="202"/>
      <c r="G134" s="203">
        <v>3770438.81</v>
      </c>
    </row>
    <row r="135" spans="1:7" ht="15.75" outlineLevel="1">
      <c r="A135" s="174">
        <f t="shared" si="1"/>
        <v>124</v>
      </c>
      <c r="B135" s="201" t="s">
        <v>551</v>
      </c>
      <c r="C135" s="202" t="s">
        <v>248</v>
      </c>
      <c r="D135" s="202" t="s">
        <v>458</v>
      </c>
      <c r="E135" s="202"/>
      <c r="F135" s="202"/>
      <c r="G135" s="203">
        <v>3465494.63</v>
      </c>
    </row>
    <row r="136" spans="1:7" ht="94.5" outlineLevel="2">
      <c r="A136" s="174">
        <f t="shared" si="1"/>
        <v>125</v>
      </c>
      <c r="B136" s="201" t="s">
        <v>410</v>
      </c>
      <c r="C136" s="202" t="s">
        <v>248</v>
      </c>
      <c r="D136" s="202" t="s">
        <v>438</v>
      </c>
      <c r="E136" s="202"/>
      <c r="F136" s="202"/>
      <c r="G136" s="203">
        <v>3465494.63</v>
      </c>
    </row>
    <row r="137" spans="1:7" ht="63" outlineLevel="3">
      <c r="A137" s="174">
        <f t="shared" si="1"/>
        <v>126</v>
      </c>
      <c r="B137" s="201" t="s">
        <v>293</v>
      </c>
      <c r="C137" s="202" t="s">
        <v>248</v>
      </c>
      <c r="D137" s="202" t="s">
        <v>438</v>
      </c>
      <c r="E137" s="202" t="s">
        <v>12</v>
      </c>
      <c r="F137" s="202"/>
      <c r="G137" s="203">
        <v>3465494.63</v>
      </c>
    </row>
    <row r="138" spans="1:7" ht="31.5" outlineLevel="4">
      <c r="A138" s="174">
        <f t="shared" si="1"/>
        <v>127</v>
      </c>
      <c r="B138" s="201" t="s">
        <v>294</v>
      </c>
      <c r="C138" s="202" t="s">
        <v>248</v>
      </c>
      <c r="D138" s="202" t="s">
        <v>438</v>
      </c>
      <c r="E138" s="202" t="s">
        <v>13</v>
      </c>
      <c r="F138" s="202"/>
      <c r="G138" s="203">
        <v>216650</v>
      </c>
    </row>
    <row r="139" spans="1:7" ht="110.25" outlineLevel="6">
      <c r="A139" s="174">
        <f t="shared" si="1"/>
        <v>128</v>
      </c>
      <c r="B139" s="201" t="s">
        <v>295</v>
      </c>
      <c r="C139" s="202" t="s">
        <v>248</v>
      </c>
      <c r="D139" s="202" t="s">
        <v>438</v>
      </c>
      <c r="E139" s="202" t="s">
        <v>75</v>
      </c>
      <c r="F139" s="202"/>
      <c r="G139" s="203">
        <v>216650</v>
      </c>
    </row>
    <row r="140" spans="1:7" ht="47.25" outlineLevel="7">
      <c r="A140" s="174">
        <f t="shared" si="1"/>
        <v>129</v>
      </c>
      <c r="B140" s="201" t="s">
        <v>558</v>
      </c>
      <c r="C140" s="202" t="s">
        <v>248</v>
      </c>
      <c r="D140" s="202" t="s">
        <v>438</v>
      </c>
      <c r="E140" s="202" t="s">
        <v>75</v>
      </c>
      <c r="F140" s="202" t="s">
        <v>236</v>
      </c>
      <c r="G140" s="203">
        <v>216650</v>
      </c>
    </row>
    <row r="141" spans="1:7" ht="31.5" outlineLevel="4">
      <c r="A141" s="174">
        <f t="shared" si="1"/>
        <v>130</v>
      </c>
      <c r="B141" s="201" t="s">
        <v>296</v>
      </c>
      <c r="C141" s="202" t="s">
        <v>248</v>
      </c>
      <c r="D141" s="202" t="s">
        <v>438</v>
      </c>
      <c r="E141" s="202" t="s">
        <v>14</v>
      </c>
      <c r="F141" s="202"/>
      <c r="G141" s="203">
        <v>597805</v>
      </c>
    </row>
    <row r="142" spans="1:7" ht="110.25" outlineLevel="6">
      <c r="A142" s="174">
        <f t="shared" ref="A142:A205" si="2">A141+1</f>
        <v>131</v>
      </c>
      <c r="B142" s="201" t="s">
        <v>478</v>
      </c>
      <c r="C142" s="202" t="s">
        <v>248</v>
      </c>
      <c r="D142" s="202" t="s">
        <v>438</v>
      </c>
      <c r="E142" s="202" t="s">
        <v>76</v>
      </c>
      <c r="F142" s="202"/>
      <c r="G142" s="203">
        <v>124992</v>
      </c>
    </row>
    <row r="143" spans="1:7" ht="47.25" outlineLevel="7">
      <c r="A143" s="174">
        <f t="shared" si="2"/>
        <v>132</v>
      </c>
      <c r="B143" s="201" t="s">
        <v>558</v>
      </c>
      <c r="C143" s="202" t="s">
        <v>248</v>
      </c>
      <c r="D143" s="202" t="s">
        <v>438</v>
      </c>
      <c r="E143" s="202" t="s">
        <v>76</v>
      </c>
      <c r="F143" s="202" t="s">
        <v>236</v>
      </c>
      <c r="G143" s="203">
        <v>124992</v>
      </c>
    </row>
    <row r="144" spans="1:7" ht="173.25" outlineLevel="6">
      <c r="A144" s="174">
        <f t="shared" si="2"/>
        <v>133</v>
      </c>
      <c r="B144" s="204" t="s">
        <v>77</v>
      </c>
      <c r="C144" s="202" t="s">
        <v>248</v>
      </c>
      <c r="D144" s="202" t="s">
        <v>438</v>
      </c>
      <c r="E144" s="202" t="s">
        <v>78</v>
      </c>
      <c r="F144" s="202"/>
      <c r="G144" s="203">
        <v>182813</v>
      </c>
    </row>
    <row r="145" spans="1:7" ht="47.25" outlineLevel="7">
      <c r="A145" s="174">
        <f t="shared" si="2"/>
        <v>134</v>
      </c>
      <c r="B145" s="201" t="s">
        <v>558</v>
      </c>
      <c r="C145" s="202" t="s">
        <v>248</v>
      </c>
      <c r="D145" s="202" t="s">
        <v>438</v>
      </c>
      <c r="E145" s="202" t="s">
        <v>78</v>
      </c>
      <c r="F145" s="202" t="s">
        <v>236</v>
      </c>
      <c r="G145" s="203">
        <v>182813</v>
      </c>
    </row>
    <row r="146" spans="1:7" ht="126" outlineLevel="6">
      <c r="A146" s="174">
        <f t="shared" si="2"/>
        <v>135</v>
      </c>
      <c r="B146" s="201" t="s">
        <v>727</v>
      </c>
      <c r="C146" s="202" t="s">
        <v>248</v>
      </c>
      <c r="D146" s="202" t="s">
        <v>438</v>
      </c>
      <c r="E146" s="202" t="s">
        <v>728</v>
      </c>
      <c r="F146" s="202"/>
      <c r="G146" s="203">
        <v>200000</v>
      </c>
    </row>
    <row r="147" spans="1:7" ht="15.75" outlineLevel="7">
      <c r="A147" s="174">
        <f t="shared" si="2"/>
        <v>136</v>
      </c>
      <c r="B147" s="201" t="s">
        <v>315</v>
      </c>
      <c r="C147" s="202" t="s">
        <v>248</v>
      </c>
      <c r="D147" s="202" t="s">
        <v>438</v>
      </c>
      <c r="E147" s="202" t="s">
        <v>728</v>
      </c>
      <c r="F147" s="202" t="s">
        <v>316</v>
      </c>
      <c r="G147" s="203">
        <v>200000</v>
      </c>
    </row>
    <row r="148" spans="1:7" ht="126" outlineLevel="6">
      <c r="A148" s="174">
        <f t="shared" si="2"/>
        <v>137</v>
      </c>
      <c r="B148" s="201" t="s">
        <v>479</v>
      </c>
      <c r="C148" s="202" t="s">
        <v>248</v>
      </c>
      <c r="D148" s="202" t="s">
        <v>438</v>
      </c>
      <c r="E148" s="202" t="s">
        <v>79</v>
      </c>
      <c r="F148" s="202"/>
      <c r="G148" s="203">
        <v>90000</v>
      </c>
    </row>
    <row r="149" spans="1:7" ht="47.25" outlineLevel="7">
      <c r="A149" s="174">
        <f t="shared" si="2"/>
        <v>138</v>
      </c>
      <c r="B149" s="201" t="s">
        <v>558</v>
      </c>
      <c r="C149" s="202" t="s">
        <v>248</v>
      </c>
      <c r="D149" s="202" t="s">
        <v>438</v>
      </c>
      <c r="E149" s="202" t="s">
        <v>79</v>
      </c>
      <c r="F149" s="202" t="s">
        <v>236</v>
      </c>
      <c r="G149" s="203">
        <v>90000</v>
      </c>
    </row>
    <row r="150" spans="1:7" ht="47.25" outlineLevel="4">
      <c r="A150" s="174">
        <f t="shared" si="2"/>
        <v>139</v>
      </c>
      <c r="B150" s="201" t="s">
        <v>553</v>
      </c>
      <c r="C150" s="202" t="s">
        <v>248</v>
      </c>
      <c r="D150" s="202" t="s">
        <v>438</v>
      </c>
      <c r="E150" s="202" t="s">
        <v>15</v>
      </c>
      <c r="F150" s="202"/>
      <c r="G150" s="203">
        <v>2651039.63</v>
      </c>
    </row>
    <row r="151" spans="1:7" ht="141.75" outlineLevel="6">
      <c r="A151" s="174">
        <f t="shared" si="2"/>
        <v>140</v>
      </c>
      <c r="B151" s="201" t="s">
        <v>480</v>
      </c>
      <c r="C151" s="202" t="s">
        <v>248</v>
      </c>
      <c r="D151" s="202" t="s">
        <v>438</v>
      </c>
      <c r="E151" s="202" t="s">
        <v>80</v>
      </c>
      <c r="F151" s="202"/>
      <c r="G151" s="203">
        <v>2517578.5299999998</v>
      </c>
    </row>
    <row r="152" spans="1:7" ht="47.25" outlineLevel="7">
      <c r="A152" s="174">
        <f t="shared" si="2"/>
        <v>141</v>
      </c>
      <c r="B152" s="201" t="s">
        <v>556</v>
      </c>
      <c r="C152" s="202" t="s">
        <v>248</v>
      </c>
      <c r="D152" s="202" t="s">
        <v>438</v>
      </c>
      <c r="E152" s="202" t="s">
        <v>80</v>
      </c>
      <c r="F152" s="202" t="s">
        <v>249</v>
      </c>
      <c r="G152" s="203">
        <v>2258258.38</v>
      </c>
    </row>
    <row r="153" spans="1:7" ht="47.25" outlineLevel="7">
      <c r="A153" s="174">
        <f t="shared" si="2"/>
        <v>142</v>
      </c>
      <c r="B153" s="201" t="s">
        <v>558</v>
      </c>
      <c r="C153" s="202" t="s">
        <v>248</v>
      </c>
      <c r="D153" s="202" t="s">
        <v>438</v>
      </c>
      <c r="E153" s="202" t="s">
        <v>80</v>
      </c>
      <c r="F153" s="202" t="s">
        <v>236</v>
      </c>
      <c r="G153" s="203">
        <v>259297.57</v>
      </c>
    </row>
    <row r="154" spans="1:7" ht="15.75" outlineLevel="7">
      <c r="A154" s="174">
        <f t="shared" si="2"/>
        <v>143</v>
      </c>
      <c r="B154" s="201" t="s">
        <v>315</v>
      </c>
      <c r="C154" s="202" t="s">
        <v>248</v>
      </c>
      <c r="D154" s="202" t="s">
        <v>438</v>
      </c>
      <c r="E154" s="202" t="s">
        <v>80</v>
      </c>
      <c r="F154" s="202" t="s">
        <v>316</v>
      </c>
      <c r="G154" s="203">
        <v>22.58</v>
      </c>
    </row>
    <row r="155" spans="1:7" ht="173.25" outlineLevel="6">
      <c r="A155" s="174">
        <f t="shared" si="2"/>
        <v>144</v>
      </c>
      <c r="B155" s="204" t="s">
        <v>1021</v>
      </c>
      <c r="C155" s="202" t="s">
        <v>248</v>
      </c>
      <c r="D155" s="202" t="s">
        <v>438</v>
      </c>
      <c r="E155" s="202" t="s">
        <v>1022</v>
      </c>
      <c r="F155" s="202"/>
      <c r="G155" s="203">
        <v>133461.1</v>
      </c>
    </row>
    <row r="156" spans="1:7" ht="47.25" outlineLevel="7">
      <c r="A156" s="174">
        <f t="shared" si="2"/>
        <v>145</v>
      </c>
      <c r="B156" s="201" t="s">
        <v>556</v>
      </c>
      <c r="C156" s="202" t="s">
        <v>248</v>
      </c>
      <c r="D156" s="202" t="s">
        <v>438</v>
      </c>
      <c r="E156" s="202" t="s">
        <v>1022</v>
      </c>
      <c r="F156" s="202" t="s">
        <v>249</v>
      </c>
      <c r="G156" s="203">
        <v>133461.1</v>
      </c>
    </row>
    <row r="157" spans="1:7" ht="15.75" outlineLevel="1">
      <c r="A157" s="174">
        <f t="shared" si="2"/>
        <v>146</v>
      </c>
      <c r="B157" s="201" t="s">
        <v>481</v>
      </c>
      <c r="C157" s="202" t="s">
        <v>248</v>
      </c>
      <c r="D157" s="202" t="s">
        <v>461</v>
      </c>
      <c r="E157" s="202"/>
      <c r="F157" s="202"/>
      <c r="G157" s="203">
        <v>304944.18</v>
      </c>
    </row>
    <row r="158" spans="1:7" ht="31.5" outlineLevel="2">
      <c r="A158" s="174">
        <f t="shared" si="2"/>
        <v>147</v>
      </c>
      <c r="B158" s="201" t="s">
        <v>497</v>
      </c>
      <c r="C158" s="202" t="s">
        <v>248</v>
      </c>
      <c r="D158" s="202" t="s">
        <v>439</v>
      </c>
      <c r="E158" s="202"/>
      <c r="F158" s="202"/>
      <c r="G158" s="203">
        <v>304944.18</v>
      </c>
    </row>
    <row r="159" spans="1:7" ht="63" outlineLevel="3">
      <c r="A159" s="174">
        <f t="shared" si="2"/>
        <v>148</v>
      </c>
      <c r="B159" s="201" t="s">
        <v>293</v>
      </c>
      <c r="C159" s="202" t="s">
        <v>248</v>
      </c>
      <c r="D159" s="202" t="s">
        <v>439</v>
      </c>
      <c r="E159" s="202" t="s">
        <v>12</v>
      </c>
      <c r="F159" s="202"/>
      <c r="G159" s="203">
        <v>304944.18</v>
      </c>
    </row>
    <row r="160" spans="1:7" ht="31.5" outlineLevel="4">
      <c r="A160" s="174">
        <f t="shared" si="2"/>
        <v>149</v>
      </c>
      <c r="B160" s="201" t="s">
        <v>294</v>
      </c>
      <c r="C160" s="202" t="s">
        <v>248</v>
      </c>
      <c r="D160" s="202" t="s">
        <v>439</v>
      </c>
      <c r="E160" s="202" t="s">
        <v>13</v>
      </c>
      <c r="F160" s="202"/>
      <c r="G160" s="203">
        <v>304944.18</v>
      </c>
    </row>
    <row r="161" spans="1:7" ht="126" outlineLevel="6">
      <c r="A161" s="174">
        <f t="shared" si="2"/>
        <v>150</v>
      </c>
      <c r="B161" s="201" t="s">
        <v>482</v>
      </c>
      <c r="C161" s="202" t="s">
        <v>248</v>
      </c>
      <c r="D161" s="202" t="s">
        <v>439</v>
      </c>
      <c r="E161" s="202" t="s">
        <v>81</v>
      </c>
      <c r="F161" s="202"/>
      <c r="G161" s="203">
        <v>304944.18</v>
      </c>
    </row>
    <row r="162" spans="1:7" ht="47.25" outlineLevel="7">
      <c r="A162" s="174">
        <f t="shared" si="2"/>
        <v>151</v>
      </c>
      <c r="B162" s="201" t="s">
        <v>558</v>
      </c>
      <c r="C162" s="202" t="s">
        <v>248</v>
      </c>
      <c r="D162" s="202" t="s">
        <v>439</v>
      </c>
      <c r="E162" s="202" t="s">
        <v>81</v>
      </c>
      <c r="F162" s="202" t="s">
        <v>236</v>
      </c>
      <c r="G162" s="203">
        <v>304944.18</v>
      </c>
    </row>
    <row r="163" spans="1:7" ht="31.5">
      <c r="A163" s="174">
        <f t="shared" si="2"/>
        <v>152</v>
      </c>
      <c r="B163" s="201" t="s">
        <v>485</v>
      </c>
      <c r="C163" s="202" t="s">
        <v>420</v>
      </c>
      <c r="D163" s="202"/>
      <c r="E163" s="202"/>
      <c r="F163" s="202"/>
      <c r="G163" s="203">
        <v>26476320.41</v>
      </c>
    </row>
    <row r="164" spans="1:7" ht="15.75" outlineLevel="1">
      <c r="A164" s="174">
        <f t="shared" si="2"/>
        <v>153</v>
      </c>
      <c r="B164" s="201" t="s">
        <v>481</v>
      </c>
      <c r="C164" s="202" t="s">
        <v>420</v>
      </c>
      <c r="D164" s="202" t="s">
        <v>461</v>
      </c>
      <c r="E164" s="202"/>
      <c r="F164" s="202"/>
      <c r="G164" s="203">
        <v>26476320.41</v>
      </c>
    </row>
    <row r="165" spans="1:7" ht="15.75" outlineLevel="2">
      <c r="A165" s="174">
        <f t="shared" si="2"/>
        <v>154</v>
      </c>
      <c r="B165" s="201" t="s">
        <v>494</v>
      </c>
      <c r="C165" s="202" t="s">
        <v>420</v>
      </c>
      <c r="D165" s="202" t="s">
        <v>440</v>
      </c>
      <c r="E165" s="202"/>
      <c r="F165" s="202"/>
      <c r="G165" s="203">
        <v>26127957.41</v>
      </c>
    </row>
    <row r="166" spans="1:7" ht="47.25" outlineLevel="3">
      <c r="A166" s="174">
        <f t="shared" si="2"/>
        <v>155</v>
      </c>
      <c r="B166" s="201" t="s">
        <v>486</v>
      </c>
      <c r="C166" s="202" t="s">
        <v>420</v>
      </c>
      <c r="D166" s="202" t="s">
        <v>440</v>
      </c>
      <c r="E166" s="202" t="s">
        <v>17</v>
      </c>
      <c r="F166" s="202"/>
      <c r="G166" s="203">
        <v>26127957.41</v>
      </c>
    </row>
    <row r="167" spans="1:7" ht="31.5" outlineLevel="4">
      <c r="A167" s="174">
        <f t="shared" si="2"/>
        <v>156</v>
      </c>
      <c r="B167" s="201" t="s">
        <v>737</v>
      </c>
      <c r="C167" s="202" t="s">
        <v>420</v>
      </c>
      <c r="D167" s="202" t="s">
        <v>440</v>
      </c>
      <c r="E167" s="202" t="s">
        <v>18</v>
      </c>
      <c r="F167" s="202"/>
      <c r="G167" s="203">
        <v>58300</v>
      </c>
    </row>
    <row r="168" spans="1:7" ht="15.75" outlineLevel="5">
      <c r="A168" s="174">
        <f t="shared" si="2"/>
        <v>157</v>
      </c>
      <c r="B168" s="201"/>
      <c r="C168" s="202" t="s">
        <v>420</v>
      </c>
      <c r="D168" s="202" t="s">
        <v>440</v>
      </c>
      <c r="E168" s="202" t="s">
        <v>1128</v>
      </c>
      <c r="F168" s="202"/>
      <c r="G168" s="203">
        <v>58300</v>
      </c>
    </row>
    <row r="169" spans="1:7" ht="157.5" outlineLevel="6">
      <c r="A169" s="174">
        <f t="shared" si="2"/>
        <v>158</v>
      </c>
      <c r="B169" s="204" t="s">
        <v>915</v>
      </c>
      <c r="C169" s="202" t="s">
        <v>420</v>
      </c>
      <c r="D169" s="202" t="s">
        <v>440</v>
      </c>
      <c r="E169" s="202" t="s">
        <v>916</v>
      </c>
      <c r="F169" s="202"/>
      <c r="G169" s="203">
        <v>58300</v>
      </c>
    </row>
    <row r="170" spans="1:7" ht="78.75" outlineLevel="7">
      <c r="A170" s="174">
        <f t="shared" si="2"/>
        <v>159</v>
      </c>
      <c r="B170" s="201" t="s">
        <v>696</v>
      </c>
      <c r="C170" s="202" t="s">
        <v>420</v>
      </c>
      <c r="D170" s="202" t="s">
        <v>440</v>
      </c>
      <c r="E170" s="202" t="s">
        <v>916</v>
      </c>
      <c r="F170" s="202" t="s">
        <v>503</v>
      </c>
      <c r="G170" s="203">
        <v>58300</v>
      </c>
    </row>
    <row r="171" spans="1:7" ht="31.5" outlineLevel="4">
      <c r="A171" s="174">
        <f t="shared" si="2"/>
        <v>160</v>
      </c>
      <c r="B171" s="201" t="s">
        <v>326</v>
      </c>
      <c r="C171" s="202" t="s">
        <v>420</v>
      </c>
      <c r="D171" s="202" t="s">
        <v>440</v>
      </c>
      <c r="E171" s="202" t="s">
        <v>20</v>
      </c>
      <c r="F171" s="202"/>
      <c r="G171" s="203">
        <v>3240487.41</v>
      </c>
    </row>
    <row r="172" spans="1:7" ht="126" outlineLevel="6">
      <c r="A172" s="174">
        <f t="shared" si="2"/>
        <v>161</v>
      </c>
      <c r="B172" s="201" t="s">
        <v>504</v>
      </c>
      <c r="C172" s="202" t="s">
        <v>420</v>
      </c>
      <c r="D172" s="202" t="s">
        <v>440</v>
      </c>
      <c r="E172" s="202" t="s">
        <v>82</v>
      </c>
      <c r="F172" s="202"/>
      <c r="G172" s="203">
        <v>659958.29</v>
      </c>
    </row>
    <row r="173" spans="1:7" ht="47.25" outlineLevel="7">
      <c r="A173" s="174">
        <f t="shared" si="2"/>
        <v>162</v>
      </c>
      <c r="B173" s="201" t="s">
        <v>556</v>
      </c>
      <c r="C173" s="202" t="s">
        <v>420</v>
      </c>
      <c r="D173" s="202" t="s">
        <v>440</v>
      </c>
      <c r="E173" s="202" t="s">
        <v>82</v>
      </c>
      <c r="F173" s="202" t="s">
        <v>249</v>
      </c>
      <c r="G173" s="203">
        <v>659958.29</v>
      </c>
    </row>
    <row r="174" spans="1:7" ht="157.5" outlineLevel="6">
      <c r="A174" s="174">
        <f t="shared" si="2"/>
        <v>163</v>
      </c>
      <c r="B174" s="204" t="s">
        <v>1023</v>
      </c>
      <c r="C174" s="202" t="s">
        <v>420</v>
      </c>
      <c r="D174" s="202" t="s">
        <v>440</v>
      </c>
      <c r="E174" s="202" t="s">
        <v>1024</v>
      </c>
      <c r="F174" s="202"/>
      <c r="G174" s="203">
        <v>26029.119999999999</v>
      </c>
    </row>
    <row r="175" spans="1:7" ht="47.25" outlineLevel="7">
      <c r="A175" s="174">
        <f t="shared" si="2"/>
        <v>164</v>
      </c>
      <c r="B175" s="201" t="s">
        <v>556</v>
      </c>
      <c r="C175" s="202" t="s">
        <v>420</v>
      </c>
      <c r="D175" s="202" t="s">
        <v>440</v>
      </c>
      <c r="E175" s="202" t="s">
        <v>1024</v>
      </c>
      <c r="F175" s="202" t="s">
        <v>249</v>
      </c>
      <c r="G175" s="203">
        <v>26029.119999999999</v>
      </c>
    </row>
    <row r="176" spans="1:7" ht="173.25" outlineLevel="6">
      <c r="A176" s="174">
        <f t="shared" si="2"/>
        <v>165</v>
      </c>
      <c r="B176" s="204" t="s">
        <v>505</v>
      </c>
      <c r="C176" s="202" t="s">
        <v>420</v>
      </c>
      <c r="D176" s="202" t="s">
        <v>440</v>
      </c>
      <c r="E176" s="202" t="s">
        <v>83</v>
      </c>
      <c r="F176" s="202"/>
      <c r="G176" s="203">
        <v>2554500</v>
      </c>
    </row>
    <row r="177" spans="1:7" ht="47.25" outlineLevel="7">
      <c r="A177" s="174">
        <f t="shared" si="2"/>
        <v>166</v>
      </c>
      <c r="B177" s="201" t="s">
        <v>556</v>
      </c>
      <c r="C177" s="202" t="s">
        <v>420</v>
      </c>
      <c r="D177" s="202" t="s">
        <v>440</v>
      </c>
      <c r="E177" s="202" t="s">
        <v>83</v>
      </c>
      <c r="F177" s="202" t="s">
        <v>249</v>
      </c>
      <c r="G177" s="203">
        <v>2168100</v>
      </c>
    </row>
    <row r="178" spans="1:7" ht="47.25" outlineLevel="7">
      <c r="A178" s="174">
        <f t="shared" si="2"/>
        <v>167</v>
      </c>
      <c r="B178" s="201" t="s">
        <v>558</v>
      </c>
      <c r="C178" s="202" t="s">
        <v>420</v>
      </c>
      <c r="D178" s="202" t="s">
        <v>440</v>
      </c>
      <c r="E178" s="202" t="s">
        <v>83</v>
      </c>
      <c r="F178" s="202" t="s">
        <v>236</v>
      </c>
      <c r="G178" s="203">
        <v>378642.5</v>
      </c>
    </row>
    <row r="179" spans="1:7" ht="15.75" outlineLevel="7">
      <c r="A179" s="174">
        <f t="shared" si="2"/>
        <v>168</v>
      </c>
      <c r="B179" s="201" t="s">
        <v>315</v>
      </c>
      <c r="C179" s="202" t="s">
        <v>420</v>
      </c>
      <c r="D179" s="202" t="s">
        <v>440</v>
      </c>
      <c r="E179" s="202" t="s">
        <v>83</v>
      </c>
      <c r="F179" s="202" t="s">
        <v>316</v>
      </c>
      <c r="G179" s="203">
        <v>7757.5</v>
      </c>
    </row>
    <row r="180" spans="1:7" ht="31.5" outlineLevel="4">
      <c r="A180" s="174">
        <f t="shared" si="2"/>
        <v>169</v>
      </c>
      <c r="B180" s="201" t="s">
        <v>917</v>
      </c>
      <c r="C180" s="202" t="s">
        <v>420</v>
      </c>
      <c r="D180" s="202" t="s">
        <v>440</v>
      </c>
      <c r="E180" s="202" t="s">
        <v>918</v>
      </c>
      <c r="F180" s="202"/>
      <c r="G180" s="203">
        <v>22829170</v>
      </c>
    </row>
    <row r="181" spans="1:7" ht="110.25" outlineLevel="6">
      <c r="A181" s="174">
        <f t="shared" si="2"/>
        <v>170</v>
      </c>
      <c r="B181" s="201" t="s">
        <v>1129</v>
      </c>
      <c r="C181" s="202" t="s">
        <v>420</v>
      </c>
      <c r="D181" s="202" t="s">
        <v>440</v>
      </c>
      <c r="E181" s="202" t="s">
        <v>1130</v>
      </c>
      <c r="F181" s="202"/>
      <c r="G181" s="203">
        <v>3300000</v>
      </c>
    </row>
    <row r="182" spans="1:7" ht="78.75" outlineLevel="7">
      <c r="A182" s="174">
        <f t="shared" si="2"/>
        <v>171</v>
      </c>
      <c r="B182" s="201" t="s">
        <v>696</v>
      </c>
      <c r="C182" s="202" t="s">
        <v>420</v>
      </c>
      <c r="D182" s="202" t="s">
        <v>440</v>
      </c>
      <c r="E182" s="202" t="s">
        <v>1130</v>
      </c>
      <c r="F182" s="202" t="s">
        <v>503</v>
      </c>
      <c r="G182" s="203">
        <v>3300000</v>
      </c>
    </row>
    <row r="183" spans="1:7" ht="94.5" outlineLevel="6">
      <c r="A183" s="174">
        <f t="shared" si="2"/>
        <v>172</v>
      </c>
      <c r="B183" s="201" t="s">
        <v>1131</v>
      </c>
      <c r="C183" s="202" t="s">
        <v>420</v>
      </c>
      <c r="D183" s="202" t="s">
        <v>440</v>
      </c>
      <c r="E183" s="202" t="s">
        <v>1132</v>
      </c>
      <c r="F183" s="202"/>
      <c r="G183" s="203">
        <v>15300000</v>
      </c>
    </row>
    <row r="184" spans="1:7" ht="78.75" outlineLevel="7">
      <c r="A184" s="174">
        <f t="shared" si="2"/>
        <v>173</v>
      </c>
      <c r="B184" s="201" t="s">
        <v>696</v>
      </c>
      <c r="C184" s="202" t="s">
        <v>420</v>
      </c>
      <c r="D184" s="202" t="s">
        <v>440</v>
      </c>
      <c r="E184" s="202" t="s">
        <v>1132</v>
      </c>
      <c r="F184" s="202" t="s">
        <v>503</v>
      </c>
      <c r="G184" s="203">
        <v>15300000</v>
      </c>
    </row>
    <row r="185" spans="1:7" ht="78.75" outlineLevel="6">
      <c r="A185" s="174">
        <f t="shared" si="2"/>
        <v>174</v>
      </c>
      <c r="B185" s="201" t="s">
        <v>1133</v>
      </c>
      <c r="C185" s="202" t="s">
        <v>420</v>
      </c>
      <c r="D185" s="202" t="s">
        <v>440</v>
      </c>
      <c r="E185" s="202" t="s">
        <v>1134</v>
      </c>
      <c r="F185" s="202"/>
      <c r="G185" s="203">
        <v>4229170</v>
      </c>
    </row>
    <row r="186" spans="1:7" ht="78.75" outlineLevel="7">
      <c r="A186" s="174">
        <f t="shared" si="2"/>
        <v>175</v>
      </c>
      <c r="B186" s="201" t="s">
        <v>696</v>
      </c>
      <c r="C186" s="202" t="s">
        <v>420</v>
      </c>
      <c r="D186" s="202" t="s">
        <v>440</v>
      </c>
      <c r="E186" s="202" t="s">
        <v>1134</v>
      </c>
      <c r="F186" s="202" t="s">
        <v>503</v>
      </c>
      <c r="G186" s="203">
        <v>4229170</v>
      </c>
    </row>
    <row r="187" spans="1:7" ht="31.5" outlineLevel="2">
      <c r="A187" s="174">
        <f t="shared" si="2"/>
        <v>176</v>
      </c>
      <c r="B187" s="201" t="s">
        <v>497</v>
      </c>
      <c r="C187" s="202" t="s">
        <v>420</v>
      </c>
      <c r="D187" s="202" t="s">
        <v>439</v>
      </c>
      <c r="E187" s="202"/>
      <c r="F187" s="202"/>
      <c r="G187" s="203">
        <v>348363</v>
      </c>
    </row>
    <row r="188" spans="1:7" ht="47.25" outlineLevel="3">
      <c r="A188" s="174">
        <f t="shared" si="2"/>
        <v>177</v>
      </c>
      <c r="B188" s="201" t="s">
        <v>486</v>
      </c>
      <c r="C188" s="202" t="s">
        <v>420</v>
      </c>
      <c r="D188" s="202" t="s">
        <v>439</v>
      </c>
      <c r="E188" s="202" t="s">
        <v>17</v>
      </c>
      <c r="F188" s="202"/>
      <c r="G188" s="203">
        <v>348363</v>
      </c>
    </row>
    <row r="189" spans="1:7" ht="63" outlineLevel="4">
      <c r="A189" s="174">
        <f t="shared" si="2"/>
        <v>178</v>
      </c>
      <c r="B189" s="201" t="s">
        <v>506</v>
      </c>
      <c r="C189" s="202" t="s">
        <v>420</v>
      </c>
      <c r="D189" s="202" t="s">
        <v>439</v>
      </c>
      <c r="E189" s="202" t="s">
        <v>21</v>
      </c>
      <c r="F189" s="202"/>
      <c r="G189" s="203">
        <v>298663</v>
      </c>
    </row>
    <row r="190" spans="1:7" ht="204.75" outlineLevel="6">
      <c r="A190" s="174">
        <f t="shared" si="2"/>
        <v>179</v>
      </c>
      <c r="B190" s="204" t="s">
        <v>507</v>
      </c>
      <c r="C190" s="202" t="s">
        <v>420</v>
      </c>
      <c r="D190" s="202" t="s">
        <v>439</v>
      </c>
      <c r="E190" s="202" t="s">
        <v>84</v>
      </c>
      <c r="F190" s="202"/>
      <c r="G190" s="203">
        <v>298663</v>
      </c>
    </row>
    <row r="191" spans="1:7" ht="47.25" outlineLevel="7">
      <c r="A191" s="174">
        <f t="shared" si="2"/>
        <v>180</v>
      </c>
      <c r="B191" s="201" t="s">
        <v>558</v>
      </c>
      <c r="C191" s="202" t="s">
        <v>420</v>
      </c>
      <c r="D191" s="202" t="s">
        <v>439</v>
      </c>
      <c r="E191" s="202" t="s">
        <v>84</v>
      </c>
      <c r="F191" s="202" t="s">
        <v>236</v>
      </c>
      <c r="G191" s="203">
        <v>298663</v>
      </c>
    </row>
    <row r="192" spans="1:7" ht="31.5" outlineLevel="4">
      <c r="A192" s="174">
        <f t="shared" si="2"/>
        <v>181</v>
      </c>
      <c r="B192" s="201" t="s">
        <v>917</v>
      </c>
      <c r="C192" s="202" t="s">
        <v>420</v>
      </c>
      <c r="D192" s="202" t="s">
        <v>439</v>
      </c>
      <c r="E192" s="202" t="s">
        <v>918</v>
      </c>
      <c r="F192" s="202"/>
      <c r="G192" s="203">
        <v>49700</v>
      </c>
    </row>
    <row r="193" spans="1:7" ht="94.5" outlineLevel="6">
      <c r="A193" s="174">
        <f t="shared" si="2"/>
        <v>182</v>
      </c>
      <c r="B193" s="201" t="s">
        <v>1025</v>
      </c>
      <c r="C193" s="202" t="s">
        <v>420</v>
      </c>
      <c r="D193" s="202" t="s">
        <v>439</v>
      </c>
      <c r="E193" s="202" t="s">
        <v>919</v>
      </c>
      <c r="F193" s="202"/>
      <c r="G193" s="203">
        <v>7800</v>
      </c>
    </row>
    <row r="194" spans="1:7" ht="78.75" outlineLevel="7">
      <c r="A194" s="174">
        <f t="shared" si="2"/>
        <v>183</v>
      </c>
      <c r="B194" s="201" t="s">
        <v>696</v>
      </c>
      <c r="C194" s="202" t="s">
        <v>420</v>
      </c>
      <c r="D194" s="202" t="s">
        <v>439</v>
      </c>
      <c r="E194" s="202" t="s">
        <v>919</v>
      </c>
      <c r="F194" s="202" t="s">
        <v>503</v>
      </c>
      <c r="G194" s="203">
        <v>7800</v>
      </c>
    </row>
    <row r="195" spans="1:7" ht="78.75" outlineLevel="6">
      <c r="A195" s="174">
        <f t="shared" si="2"/>
        <v>184</v>
      </c>
      <c r="B195" s="201" t="s">
        <v>1026</v>
      </c>
      <c r="C195" s="202" t="s">
        <v>420</v>
      </c>
      <c r="D195" s="202" t="s">
        <v>439</v>
      </c>
      <c r="E195" s="202" t="s">
        <v>920</v>
      </c>
      <c r="F195" s="202"/>
      <c r="G195" s="203">
        <v>32330</v>
      </c>
    </row>
    <row r="196" spans="1:7" ht="78.75" outlineLevel="7">
      <c r="A196" s="174">
        <f t="shared" si="2"/>
        <v>185</v>
      </c>
      <c r="B196" s="201" t="s">
        <v>696</v>
      </c>
      <c r="C196" s="202" t="s">
        <v>420</v>
      </c>
      <c r="D196" s="202" t="s">
        <v>439</v>
      </c>
      <c r="E196" s="202" t="s">
        <v>920</v>
      </c>
      <c r="F196" s="202" t="s">
        <v>503</v>
      </c>
      <c r="G196" s="203">
        <v>32330</v>
      </c>
    </row>
    <row r="197" spans="1:7" ht="63" outlineLevel="6">
      <c r="A197" s="174">
        <f t="shared" si="2"/>
        <v>186</v>
      </c>
      <c r="B197" s="201" t="s">
        <v>1027</v>
      </c>
      <c r="C197" s="202" t="s">
        <v>420</v>
      </c>
      <c r="D197" s="202" t="s">
        <v>439</v>
      </c>
      <c r="E197" s="202" t="s">
        <v>921</v>
      </c>
      <c r="F197" s="202"/>
      <c r="G197" s="203">
        <v>9570</v>
      </c>
    </row>
    <row r="198" spans="1:7" ht="78.75" outlineLevel="7">
      <c r="A198" s="174">
        <f t="shared" si="2"/>
        <v>187</v>
      </c>
      <c r="B198" s="201" t="s">
        <v>696</v>
      </c>
      <c r="C198" s="202" t="s">
        <v>420</v>
      </c>
      <c r="D198" s="202" t="s">
        <v>439</v>
      </c>
      <c r="E198" s="202" t="s">
        <v>921</v>
      </c>
      <c r="F198" s="202" t="s">
        <v>503</v>
      </c>
      <c r="G198" s="203">
        <v>9570</v>
      </c>
    </row>
    <row r="199" spans="1:7" ht="47.25">
      <c r="A199" s="174">
        <f t="shared" si="2"/>
        <v>188</v>
      </c>
      <c r="B199" s="201" t="s">
        <v>538</v>
      </c>
      <c r="C199" s="202" t="s">
        <v>539</v>
      </c>
      <c r="D199" s="202"/>
      <c r="E199" s="202"/>
      <c r="F199" s="202"/>
      <c r="G199" s="203">
        <v>40690794</v>
      </c>
    </row>
    <row r="200" spans="1:7" ht="15.75" outlineLevel="1">
      <c r="A200" s="174">
        <f t="shared" si="2"/>
        <v>189</v>
      </c>
      <c r="B200" s="201" t="s">
        <v>483</v>
      </c>
      <c r="C200" s="202" t="s">
        <v>539</v>
      </c>
      <c r="D200" s="202" t="s">
        <v>466</v>
      </c>
      <c r="E200" s="202"/>
      <c r="F200" s="202"/>
      <c r="G200" s="203">
        <v>40690794</v>
      </c>
    </row>
    <row r="201" spans="1:7" ht="15.75" outlineLevel="2">
      <c r="A201" s="174">
        <f t="shared" si="2"/>
        <v>190</v>
      </c>
      <c r="B201" s="201" t="s">
        <v>512</v>
      </c>
      <c r="C201" s="202" t="s">
        <v>539</v>
      </c>
      <c r="D201" s="202" t="s">
        <v>449</v>
      </c>
      <c r="E201" s="202"/>
      <c r="F201" s="202"/>
      <c r="G201" s="203">
        <v>34892140</v>
      </c>
    </row>
    <row r="202" spans="1:7" ht="47.25" outlineLevel="3">
      <c r="A202" s="174">
        <f t="shared" si="2"/>
        <v>191</v>
      </c>
      <c r="B202" s="201" t="s">
        <v>540</v>
      </c>
      <c r="C202" s="202" t="s">
        <v>539</v>
      </c>
      <c r="D202" s="202" t="s">
        <v>449</v>
      </c>
      <c r="E202" s="202" t="s">
        <v>22</v>
      </c>
      <c r="F202" s="202"/>
      <c r="G202" s="203">
        <v>34892140</v>
      </c>
    </row>
    <row r="203" spans="1:7" ht="47.25" outlineLevel="4">
      <c r="A203" s="174">
        <f t="shared" si="2"/>
        <v>192</v>
      </c>
      <c r="B203" s="201" t="s">
        <v>23</v>
      </c>
      <c r="C203" s="202" t="s">
        <v>539</v>
      </c>
      <c r="D203" s="202" t="s">
        <v>449</v>
      </c>
      <c r="E203" s="202" t="s">
        <v>24</v>
      </c>
      <c r="F203" s="202"/>
      <c r="G203" s="203">
        <v>34892140</v>
      </c>
    </row>
    <row r="204" spans="1:7" ht="189" outlineLevel="6">
      <c r="A204" s="174">
        <f t="shared" si="2"/>
        <v>193</v>
      </c>
      <c r="B204" s="204" t="s">
        <v>541</v>
      </c>
      <c r="C204" s="202" t="s">
        <v>539</v>
      </c>
      <c r="D204" s="202" t="s">
        <v>449</v>
      </c>
      <c r="E204" s="202" t="s">
        <v>85</v>
      </c>
      <c r="F204" s="202"/>
      <c r="G204" s="203">
        <v>34892140</v>
      </c>
    </row>
    <row r="205" spans="1:7" ht="15.75" outlineLevel="7">
      <c r="A205" s="174">
        <f t="shared" si="2"/>
        <v>194</v>
      </c>
      <c r="B205" s="201" t="s">
        <v>544</v>
      </c>
      <c r="C205" s="202" t="s">
        <v>539</v>
      </c>
      <c r="D205" s="202" t="s">
        <v>449</v>
      </c>
      <c r="E205" s="202" t="s">
        <v>85</v>
      </c>
      <c r="F205" s="202" t="s">
        <v>545</v>
      </c>
      <c r="G205" s="203">
        <v>34892140</v>
      </c>
    </row>
    <row r="206" spans="1:7" ht="15.75" outlineLevel="2">
      <c r="A206" s="174">
        <f t="shared" ref="A206:A269" si="3">A205+1</f>
        <v>195</v>
      </c>
      <c r="B206" s="201" t="s">
        <v>513</v>
      </c>
      <c r="C206" s="202" t="s">
        <v>539</v>
      </c>
      <c r="D206" s="202" t="s">
        <v>441</v>
      </c>
      <c r="E206" s="202"/>
      <c r="F206" s="202"/>
      <c r="G206" s="203">
        <v>57444</v>
      </c>
    </row>
    <row r="207" spans="1:7" ht="47.25" outlineLevel="3">
      <c r="A207" s="174">
        <f t="shared" si="3"/>
        <v>196</v>
      </c>
      <c r="B207" s="201" t="s">
        <v>540</v>
      </c>
      <c r="C207" s="202" t="s">
        <v>539</v>
      </c>
      <c r="D207" s="202" t="s">
        <v>441</v>
      </c>
      <c r="E207" s="202" t="s">
        <v>22</v>
      </c>
      <c r="F207" s="202"/>
      <c r="G207" s="203">
        <v>57444</v>
      </c>
    </row>
    <row r="208" spans="1:7" ht="126" outlineLevel="4">
      <c r="A208" s="174">
        <f t="shared" si="3"/>
        <v>197</v>
      </c>
      <c r="B208" s="201" t="s">
        <v>25</v>
      </c>
      <c r="C208" s="202" t="s">
        <v>539</v>
      </c>
      <c r="D208" s="202" t="s">
        <v>441</v>
      </c>
      <c r="E208" s="202" t="s">
        <v>26</v>
      </c>
      <c r="F208" s="202"/>
      <c r="G208" s="203">
        <v>57444</v>
      </c>
    </row>
    <row r="209" spans="1:7" ht="236.25" outlineLevel="6">
      <c r="A209" s="174">
        <f t="shared" si="3"/>
        <v>198</v>
      </c>
      <c r="B209" s="204" t="s">
        <v>738</v>
      </c>
      <c r="C209" s="202" t="s">
        <v>539</v>
      </c>
      <c r="D209" s="202" t="s">
        <v>441</v>
      </c>
      <c r="E209" s="202" t="s">
        <v>718</v>
      </c>
      <c r="F209" s="202"/>
      <c r="G209" s="203">
        <v>57444</v>
      </c>
    </row>
    <row r="210" spans="1:7" ht="47.25" outlineLevel="7">
      <c r="A210" s="174">
        <f t="shared" si="3"/>
        <v>199</v>
      </c>
      <c r="B210" s="201" t="s">
        <v>428</v>
      </c>
      <c r="C210" s="202" t="s">
        <v>539</v>
      </c>
      <c r="D210" s="202" t="s">
        <v>441</v>
      </c>
      <c r="E210" s="202" t="s">
        <v>718</v>
      </c>
      <c r="F210" s="202" t="s">
        <v>429</v>
      </c>
      <c r="G210" s="203">
        <v>57444</v>
      </c>
    </row>
    <row r="211" spans="1:7" ht="31.5" outlineLevel="2">
      <c r="A211" s="174">
        <f t="shared" si="3"/>
        <v>200</v>
      </c>
      <c r="B211" s="201" t="s">
        <v>515</v>
      </c>
      <c r="C211" s="202" t="s">
        <v>539</v>
      </c>
      <c r="D211" s="202" t="s">
        <v>529</v>
      </c>
      <c r="E211" s="202"/>
      <c r="F211" s="202"/>
      <c r="G211" s="203">
        <v>5741210</v>
      </c>
    </row>
    <row r="212" spans="1:7" ht="47.25" outlineLevel="3">
      <c r="A212" s="174">
        <f t="shared" si="3"/>
        <v>201</v>
      </c>
      <c r="B212" s="201" t="s">
        <v>540</v>
      </c>
      <c r="C212" s="202" t="s">
        <v>539</v>
      </c>
      <c r="D212" s="202" t="s">
        <v>529</v>
      </c>
      <c r="E212" s="202" t="s">
        <v>22</v>
      </c>
      <c r="F212" s="202"/>
      <c r="G212" s="203">
        <v>5741210</v>
      </c>
    </row>
    <row r="213" spans="1:7" ht="126" outlineLevel="4">
      <c r="A213" s="174">
        <f t="shared" si="3"/>
        <v>202</v>
      </c>
      <c r="B213" s="201" t="s">
        <v>25</v>
      </c>
      <c r="C213" s="202" t="s">
        <v>539</v>
      </c>
      <c r="D213" s="202" t="s">
        <v>529</v>
      </c>
      <c r="E213" s="202" t="s">
        <v>26</v>
      </c>
      <c r="F213" s="202"/>
      <c r="G213" s="203">
        <v>5741210</v>
      </c>
    </row>
    <row r="214" spans="1:7" ht="330.75" outlineLevel="6">
      <c r="A214" s="174">
        <f t="shared" si="3"/>
        <v>203</v>
      </c>
      <c r="B214" s="204" t="s">
        <v>332</v>
      </c>
      <c r="C214" s="202" t="s">
        <v>539</v>
      </c>
      <c r="D214" s="202" t="s">
        <v>529</v>
      </c>
      <c r="E214" s="202" t="s">
        <v>86</v>
      </c>
      <c r="F214" s="202"/>
      <c r="G214" s="203">
        <v>5741210</v>
      </c>
    </row>
    <row r="215" spans="1:7" ht="47.25" outlineLevel="7">
      <c r="A215" s="174">
        <f t="shared" si="3"/>
        <v>204</v>
      </c>
      <c r="B215" s="201" t="s">
        <v>556</v>
      </c>
      <c r="C215" s="202" t="s">
        <v>539</v>
      </c>
      <c r="D215" s="202" t="s">
        <v>529</v>
      </c>
      <c r="E215" s="202" t="s">
        <v>86</v>
      </c>
      <c r="F215" s="202" t="s">
        <v>249</v>
      </c>
      <c r="G215" s="203">
        <v>4612363</v>
      </c>
    </row>
    <row r="216" spans="1:7" ht="47.25" outlineLevel="7">
      <c r="A216" s="174">
        <f t="shared" si="3"/>
        <v>205</v>
      </c>
      <c r="B216" s="201" t="s">
        <v>558</v>
      </c>
      <c r="C216" s="202" t="s">
        <v>539</v>
      </c>
      <c r="D216" s="202" t="s">
        <v>529</v>
      </c>
      <c r="E216" s="202" t="s">
        <v>86</v>
      </c>
      <c r="F216" s="202" t="s">
        <v>236</v>
      </c>
      <c r="G216" s="203">
        <v>1128847</v>
      </c>
    </row>
    <row r="217" spans="1:7" ht="31.5">
      <c r="A217" s="174">
        <f t="shared" si="3"/>
        <v>206</v>
      </c>
      <c r="B217" s="201" t="s">
        <v>333</v>
      </c>
      <c r="C217" s="202" t="s">
        <v>530</v>
      </c>
      <c r="D217" s="202"/>
      <c r="E217" s="202"/>
      <c r="F217" s="202"/>
      <c r="G217" s="203">
        <f>112537058.56-2080000</f>
        <v>110457058.56</v>
      </c>
    </row>
    <row r="218" spans="1:7" ht="15.75" outlineLevel="1">
      <c r="A218" s="174">
        <f t="shared" si="3"/>
        <v>207</v>
      </c>
      <c r="B218" s="201" t="s">
        <v>481</v>
      </c>
      <c r="C218" s="202" t="s">
        <v>530</v>
      </c>
      <c r="D218" s="202" t="s">
        <v>461</v>
      </c>
      <c r="E218" s="202"/>
      <c r="F218" s="202"/>
      <c r="G218" s="203">
        <v>32239678.109999999</v>
      </c>
    </row>
    <row r="219" spans="1:7" ht="15.75" outlineLevel="2">
      <c r="A219" s="174">
        <f t="shared" si="3"/>
        <v>208</v>
      </c>
      <c r="B219" s="201" t="s">
        <v>495</v>
      </c>
      <c r="C219" s="202" t="s">
        <v>530</v>
      </c>
      <c r="D219" s="202" t="s">
        <v>471</v>
      </c>
      <c r="E219" s="202"/>
      <c r="F219" s="202"/>
      <c r="G219" s="203">
        <v>14919200</v>
      </c>
    </row>
    <row r="220" spans="1:7" ht="31.5" outlineLevel="3">
      <c r="A220" s="174">
        <f t="shared" si="3"/>
        <v>209</v>
      </c>
      <c r="B220" s="201" t="s">
        <v>334</v>
      </c>
      <c r="C220" s="202" t="s">
        <v>530</v>
      </c>
      <c r="D220" s="202" t="s">
        <v>471</v>
      </c>
      <c r="E220" s="202" t="s">
        <v>27</v>
      </c>
      <c r="F220" s="202"/>
      <c r="G220" s="203">
        <v>14919200</v>
      </c>
    </row>
    <row r="221" spans="1:7" ht="47.25" outlineLevel="4">
      <c r="A221" s="174">
        <f t="shared" si="3"/>
        <v>210</v>
      </c>
      <c r="B221" s="201" t="s">
        <v>476</v>
      </c>
      <c r="C221" s="202" t="s">
        <v>530</v>
      </c>
      <c r="D221" s="202" t="s">
        <v>471</v>
      </c>
      <c r="E221" s="202" t="s">
        <v>28</v>
      </c>
      <c r="F221" s="202"/>
      <c r="G221" s="203">
        <v>14919200</v>
      </c>
    </row>
    <row r="222" spans="1:7" ht="110.25" outlineLevel="6">
      <c r="A222" s="174">
        <f t="shared" si="3"/>
        <v>211</v>
      </c>
      <c r="B222" s="201" t="s">
        <v>477</v>
      </c>
      <c r="C222" s="202" t="s">
        <v>530</v>
      </c>
      <c r="D222" s="202" t="s">
        <v>471</v>
      </c>
      <c r="E222" s="202" t="s">
        <v>87</v>
      </c>
      <c r="F222" s="202"/>
      <c r="G222" s="203">
        <v>14919200</v>
      </c>
    </row>
    <row r="223" spans="1:7" ht="78.75" outlineLevel="7">
      <c r="A223" s="174">
        <f t="shared" si="3"/>
        <v>212</v>
      </c>
      <c r="B223" s="201" t="s">
        <v>696</v>
      </c>
      <c r="C223" s="202" t="s">
        <v>530</v>
      </c>
      <c r="D223" s="202" t="s">
        <v>471</v>
      </c>
      <c r="E223" s="202" t="s">
        <v>87</v>
      </c>
      <c r="F223" s="202" t="s">
        <v>503</v>
      </c>
      <c r="G223" s="203">
        <v>14919200</v>
      </c>
    </row>
    <row r="224" spans="1:7" ht="15.75" outlineLevel="2">
      <c r="A224" s="174">
        <f t="shared" si="3"/>
        <v>213</v>
      </c>
      <c r="B224" s="201" t="s">
        <v>496</v>
      </c>
      <c r="C224" s="202" t="s">
        <v>530</v>
      </c>
      <c r="D224" s="202" t="s">
        <v>472</v>
      </c>
      <c r="E224" s="202"/>
      <c r="F224" s="202"/>
      <c r="G224" s="203">
        <v>13934849.970000001</v>
      </c>
    </row>
    <row r="225" spans="1:7" ht="31.5" outlineLevel="3">
      <c r="A225" s="174">
        <f t="shared" si="3"/>
        <v>214</v>
      </c>
      <c r="B225" s="201" t="s">
        <v>334</v>
      </c>
      <c r="C225" s="202" t="s">
        <v>530</v>
      </c>
      <c r="D225" s="202" t="s">
        <v>472</v>
      </c>
      <c r="E225" s="202" t="s">
        <v>27</v>
      </c>
      <c r="F225" s="202"/>
      <c r="G225" s="203">
        <v>13934849.970000001</v>
      </c>
    </row>
    <row r="226" spans="1:7" ht="31.5" outlineLevel="4">
      <c r="A226" s="174">
        <f t="shared" si="3"/>
        <v>215</v>
      </c>
      <c r="B226" s="201" t="s">
        <v>335</v>
      </c>
      <c r="C226" s="202" t="s">
        <v>530</v>
      </c>
      <c r="D226" s="202" t="s">
        <v>472</v>
      </c>
      <c r="E226" s="202" t="s">
        <v>29</v>
      </c>
      <c r="F226" s="202"/>
      <c r="G226" s="203">
        <v>13917653.970000001</v>
      </c>
    </row>
    <row r="227" spans="1:7" ht="31.5" outlineLevel="5">
      <c r="A227" s="174">
        <f t="shared" si="3"/>
        <v>216</v>
      </c>
      <c r="B227" s="201" t="s">
        <v>335</v>
      </c>
      <c r="C227" s="202" t="s">
        <v>530</v>
      </c>
      <c r="D227" s="202" t="s">
        <v>472</v>
      </c>
      <c r="E227" s="202" t="s">
        <v>29</v>
      </c>
      <c r="F227" s="202"/>
      <c r="G227" s="203">
        <v>797753.97</v>
      </c>
    </row>
    <row r="228" spans="1:7" ht="110.25" outlineLevel="6">
      <c r="A228" s="174">
        <f t="shared" si="3"/>
        <v>217</v>
      </c>
      <c r="B228" s="201" t="s">
        <v>88</v>
      </c>
      <c r="C228" s="202" t="s">
        <v>530</v>
      </c>
      <c r="D228" s="202" t="s">
        <v>472</v>
      </c>
      <c r="E228" s="202" t="s">
        <v>89</v>
      </c>
      <c r="F228" s="202"/>
      <c r="G228" s="203">
        <v>6000</v>
      </c>
    </row>
    <row r="229" spans="1:7" ht="47.25" outlineLevel="7">
      <c r="A229" s="174">
        <f t="shared" si="3"/>
        <v>218</v>
      </c>
      <c r="B229" s="201" t="s">
        <v>558</v>
      </c>
      <c r="C229" s="202" t="s">
        <v>530</v>
      </c>
      <c r="D229" s="202" t="s">
        <v>472</v>
      </c>
      <c r="E229" s="202" t="s">
        <v>89</v>
      </c>
      <c r="F229" s="202" t="s">
        <v>236</v>
      </c>
      <c r="G229" s="203">
        <v>6000</v>
      </c>
    </row>
    <row r="230" spans="1:7" ht="110.25" outlineLevel="6">
      <c r="A230" s="174">
        <f t="shared" si="3"/>
        <v>219</v>
      </c>
      <c r="B230" s="201" t="s">
        <v>342</v>
      </c>
      <c r="C230" s="202" t="s">
        <v>530</v>
      </c>
      <c r="D230" s="202" t="s">
        <v>472</v>
      </c>
      <c r="E230" s="202" t="s">
        <v>90</v>
      </c>
      <c r="F230" s="202"/>
      <c r="G230" s="203">
        <v>634314.97</v>
      </c>
    </row>
    <row r="231" spans="1:7" ht="47.25" outlineLevel="7">
      <c r="A231" s="174">
        <f t="shared" si="3"/>
        <v>220</v>
      </c>
      <c r="B231" s="201" t="s">
        <v>558</v>
      </c>
      <c r="C231" s="202" t="s">
        <v>530</v>
      </c>
      <c r="D231" s="202" t="s">
        <v>472</v>
      </c>
      <c r="E231" s="202" t="s">
        <v>90</v>
      </c>
      <c r="F231" s="202" t="s">
        <v>236</v>
      </c>
      <c r="G231" s="203">
        <v>634314.97</v>
      </c>
    </row>
    <row r="232" spans="1:7" ht="157.5" outlineLevel="6">
      <c r="A232" s="174">
        <f t="shared" si="3"/>
        <v>221</v>
      </c>
      <c r="B232" s="204" t="s">
        <v>1028</v>
      </c>
      <c r="C232" s="202" t="s">
        <v>530</v>
      </c>
      <c r="D232" s="202" t="s">
        <v>472</v>
      </c>
      <c r="E232" s="202" t="s">
        <v>1029</v>
      </c>
      <c r="F232" s="202"/>
      <c r="G232" s="203">
        <v>157439</v>
      </c>
    </row>
    <row r="233" spans="1:7" ht="47.25" outlineLevel="7">
      <c r="A233" s="174">
        <f t="shared" si="3"/>
        <v>222</v>
      </c>
      <c r="B233" s="201" t="s">
        <v>558</v>
      </c>
      <c r="C233" s="202" t="s">
        <v>530</v>
      </c>
      <c r="D233" s="202" t="s">
        <v>472</v>
      </c>
      <c r="E233" s="202" t="s">
        <v>1029</v>
      </c>
      <c r="F233" s="202" t="s">
        <v>236</v>
      </c>
      <c r="G233" s="203">
        <v>157439</v>
      </c>
    </row>
    <row r="234" spans="1:7" ht="15.75" outlineLevel="5">
      <c r="A234" s="174">
        <f t="shared" si="3"/>
        <v>223</v>
      </c>
      <c r="B234" s="201"/>
      <c r="C234" s="202" t="s">
        <v>530</v>
      </c>
      <c r="D234" s="202" t="s">
        <v>472</v>
      </c>
      <c r="E234" s="202" t="s">
        <v>1135</v>
      </c>
      <c r="F234" s="202"/>
      <c r="G234" s="203">
        <v>13119900</v>
      </c>
    </row>
    <row r="235" spans="1:7" ht="141.75" outlineLevel="6">
      <c r="A235" s="174">
        <f t="shared" si="3"/>
        <v>224</v>
      </c>
      <c r="B235" s="204" t="s">
        <v>1030</v>
      </c>
      <c r="C235" s="202" t="s">
        <v>530</v>
      </c>
      <c r="D235" s="202" t="s">
        <v>472</v>
      </c>
      <c r="E235" s="202" t="s">
        <v>1031</v>
      </c>
      <c r="F235" s="202"/>
      <c r="G235" s="203">
        <v>13119900</v>
      </c>
    </row>
    <row r="236" spans="1:7" ht="47.25" outlineLevel="7">
      <c r="A236" s="174">
        <f t="shared" si="3"/>
        <v>225</v>
      </c>
      <c r="B236" s="201" t="s">
        <v>558</v>
      </c>
      <c r="C236" s="202" t="s">
        <v>530</v>
      </c>
      <c r="D236" s="202" t="s">
        <v>472</v>
      </c>
      <c r="E236" s="202" t="s">
        <v>1031</v>
      </c>
      <c r="F236" s="202" t="s">
        <v>236</v>
      </c>
      <c r="G236" s="203">
        <v>13119900</v>
      </c>
    </row>
    <row r="237" spans="1:7" ht="31.5" outlineLevel="4">
      <c r="A237" s="174">
        <f t="shared" si="3"/>
        <v>226</v>
      </c>
      <c r="B237" s="201" t="s">
        <v>1136</v>
      </c>
      <c r="C237" s="202" t="s">
        <v>530</v>
      </c>
      <c r="D237" s="202" t="s">
        <v>472</v>
      </c>
      <c r="E237" s="202" t="s">
        <v>1137</v>
      </c>
      <c r="F237" s="202"/>
      <c r="G237" s="203">
        <v>17196</v>
      </c>
    </row>
    <row r="238" spans="1:7" ht="94.5" outlineLevel="6">
      <c r="A238" s="174">
        <f t="shared" si="3"/>
        <v>227</v>
      </c>
      <c r="B238" s="201" t="s">
        <v>1138</v>
      </c>
      <c r="C238" s="202" t="s">
        <v>530</v>
      </c>
      <c r="D238" s="202" t="s">
        <v>472</v>
      </c>
      <c r="E238" s="202" t="s">
        <v>1139</v>
      </c>
      <c r="F238" s="202"/>
      <c r="G238" s="203">
        <v>17196</v>
      </c>
    </row>
    <row r="239" spans="1:7" ht="47.25" outlineLevel="7">
      <c r="A239" s="174">
        <f t="shared" si="3"/>
        <v>228</v>
      </c>
      <c r="B239" s="201" t="s">
        <v>558</v>
      </c>
      <c r="C239" s="202" t="s">
        <v>530</v>
      </c>
      <c r="D239" s="202" t="s">
        <v>472</v>
      </c>
      <c r="E239" s="202" t="s">
        <v>1139</v>
      </c>
      <c r="F239" s="202" t="s">
        <v>236</v>
      </c>
      <c r="G239" s="203">
        <v>17196</v>
      </c>
    </row>
    <row r="240" spans="1:7" ht="15.75" outlineLevel="2">
      <c r="A240" s="174">
        <f t="shared" si="3"/>
        <v>229</v>
      </c>
      <c r="B240" s="201" t="s">
        <v>909</v>
      </c>
      <c r="C240" s="202" t="s">
        <v>530</v>
      </c>
      <c r="D240" s="202" t="s">
        <v>910</v>
      </c>
      <c r="E240" s="202"/>
      <c r="F240" s="202"/>
      <c r="G240" s="203">
        <v>3385628.14</v>
      </c>
    </row>
    <row r="241" spans="1:7" ht="63" outlineLevel="3">
      <c r="A241" s="174">
        <f t="shared" si="3"/>
        <v>230</v>
      </c>
      <c r="B241" s="201" t="s">
        <v>581</v>
      </c>
      <c r="C241" s="202" t="s">
        <v>530</v>
      </c>
      <c r="D241" s="202" t="s">
        <v>910</v>
      </c>
      <c r="E241" s="202" t="s">
        <v>582</v>
      </c>
      <c r="F241" s="202"/>
      <c r="G241" s="203">
        <v>3385628.14</v>
      </c>
    </row>
    <row r="242" spans="1:7" ht="63" outlineLevel="4">
      <c r="A242" s="174">
        <f t="shared" si="3"/>
        <v>231</v>
      </c>
      <c r="B242" s="201" t="s">
        <v>583</v>
      </c>
      <c r="C242" s="202" t="s">
        <v>530</v>
      </c>
      <c r="D242" s="202" t="s">
        <v>910</v>
      </c>
      <c r="E242" s="202" t="s">
        <v>584</v>
      </c>
      <c r="F242" s="202"/>
      <c r="G242" s="203">
        <v>3385628.14</v>
      </c>
    </row>
    <row r="243" spans="1:7" ht="15.75" outlineLevel="5">
      <c r="A243" s="174">
        <f t="shared" si="3"/>
        <v>232</v>
      </c>
      <c r="B243" s="201"/>
      <c r="C243" s="202" t="s">
        <v>530</v>
      </c>
      <c r="D243" s="202" t="s">
        <v>910</v>
      </c>
      <c r="E243" s="202" t="s">
        <v>1140</v>
      </c>
      <c r="F243" s="202"/>
      <c r="G243" s="203">
        <v>3385628.14</v>
      </c>
    </row>
    <row r="244" spans="1:7" ht="204.75" outlineLevel="6">
      <c r="A244" s="174">
        <f t="shared" si="3"/>
        <v>233</v>
      </c>
      <c r="B244" s="204" t="s">
        <v>1141</v>
      </c>
      <c r="C244" s="202" t="s">
        <v>530</v>
      </c>
      <c r="D244" s="202" t="s">
        <v>910</v>
      </c>
      <c r="E244" s="202" t="s">
        <v>1142</v>
      </c>
      <c r="F244" s="202"/>
      <c r="G244" s="203">
        <v>3368700</v>
      </c>
    </row>
    <row r="245" spans="1:7" ht="47.25" outlineLevel="7">
      <c r="A245" s="174">
        <f t="shared" si="3"/>
        <v>234</v>
      </c>
      <c r="B245" s="201" t="s">
        <v>558</v>
      </c>
      <c r="C245" s="202" t="s">
        <v>530</v>
      </c>
      <c r="D245" s="202" t="s">
        <v>910</v>
      </c>
      <c r="E245" s="202" t="s">
        <v>1142</v>
      </c>
      <c r="F245" s="202" t="s">
        <v>236</v>
      </c>
      <c r="G245" s="203">
        <v>3368700</v>
      </c>
    </row>
    <row r="246" spans="1:7" ht="220.5" outlineLevel="6">
      <c r="A246" s="174">
        <f t="shared" si="3"/>
        <v>235</v>
      </c>
      <c r="B246" s="204" t="s">
        <v>1143</v>
      </c>
      <c r="C246" s="202" t="s">
        <v>530</v>
      </c>
      <c r="D246" s="202" t="s">
        <v>910</v>
      </c>
      <c r="E246" s="202" t="s">
        <v>1144</v>
      </c>
      <c r="F246" s="202"/>
      <c r="G246" s="203">
        <v>16928.14</v>
      </c>
    </row>
    <row r="247" spans="1:7" ht="47.25" outlineLevel="7">
      <c r="A247" s="174">
        <f t="shared" si="3"/>
        <v>236</v>
      </c>
      <c r="B247" s="201" t="s">
        <v>558</v>
      </c>
      <c r="C247" s="202" t="s">
        <v>530</v>
      </c>
      <c r="D247" s="202" t="s">
        <v>910</v>
      </c>
      <c r="E247" s="202" t="s">
        <v>1144</v>
      </c>
      <c r="F247" s="202" t="s">
        <v>236</v>
      </c>
      <c r="G247" s="203">
        <v>16928.14</v>
      </c>
    </row>
    <row r="248" spans="1:7" ht="31.5" outlineLevel="1">
      <c r="A248" s="174">
        <f t="shared" si="3"/>
        <v>237</v>
      </c>
      <c r="B248" s="201" t="s">
        <v>343</v>
      </c>
      <c r="C248" s="202" t="s">
        <v>530</v>
      </c>
      <c r="D248" s="202" t="s">
        <v>462</v>
      </c>
      <c r="E248" s="202"/>
      <c r="F248" s="202"/>
      <c r="G248" s="203">
        <f>64030954.51-2080000</f>
        <v>61950954.509999998</v>
      </c>
    </row>
    <row r="249" spans="1:7" ht="15.75" outlineLevel="2">
      <c r="A249" s="174">
        <f t="shared" si="3"/>
        <v>238</v>
      </c>
      <c r="B249" s="201" t="s">
        <v>729</v>
      </c>
      <c r="C249" s="202" t="s">
        <v>530</v>
      </c>
      <c r="D249" s="202" t="s">
        <v>730</v>
      </c>
      <c r="E249" s="202"/>
      <c r="F249" s="202"/>
      <c r="G249" s="203">
        <v>555787.07999999996</v>
      </c>
    </row>
    <row r="250" spans="1:7" ht="63" outlineLevel="3">
      <c r="A250" s="174">
        <f t="shared" si="3"/>
        <v>239</v>
      </c>
      <c r="B250" s="201" t="s">
        <v>293</v>
      </c>
      <c r="C250" s="202" t="s">
        <v>530</v>
      </c>
      <c r="D250" s="202" t="s">
        <v>730</v>
      </c>
      <c r="E250" s="202" t="s">
        <v>12</v>
      </c>
      <c r="F250" s="202"/>
      <c r="G250" s="203">
        <v>555787.07999999996</v>
      </c>
    </row>
    <row r="251" spans="1:7" ht="31.5" outlineLevel="4">
      <c r="A251" s="174">
        <f t="shared" si="3"/>
        <v>240</v>
      </c>
      <c r="B251" s="201" t="s">
        <v>296</v>
      </c>
      <c r="C251" s="202" t="s">
        <v>530</v>
      </c>
      <c r="D251" s="202" t="s">
        <v>730</v>
      </c>
      <c r="E251" s="202" t="s">
        <v>14</v>
      </c>
      <c r="F251" s="202"/>
      <c r="G251" s="203">
        <v>555787.07999999996</v>
      </c>
    </row>
    <row r="252" spans="1:7" ht="126" outlineLevel="6">
      <c r="A252" s="174">
        <f t="shared" si="3"/>
        <v>241</v>
      </c>
      <c r="B252" s="201" t="s">
        <v>727</v>
      </c>
      <c r="C252" s="202" t="s">
        <v>530</v>
      </c>
      <c r="D252" s="202" t="s">
        <v>730</v>
      </c>
      <c r="E252" s="202" t="s">
        <v>728</v>
      </c>
      <c r="F252" s="202"/>
      <c r="G252" s="203">
        <v>555787.07999999996</v>
      </c>
    </row>
    <row r="253" spans="1:7" ht="47.25" outlineLevel="7">
      <c r="A253" s="174">
        <f t="shared" si="3"/>
        <v>242</v>
      </c>
      <c r="B253" s="201" t="s">
        <v>558</v>
      </c>
      <c r="C253" s="202" t="s">
        <v>530</v>
      </c>
      <c r="D253" s="202" t="s">
        <v>730</v>
      </c>
      <c r="E253" s="202" t="s">
        <v>728</v>
      </c>
      <c r="F253" s="202" t="s">
        <v>236</v>
      </c>
      <c r="G253" s="203">
        <v>555787.07999999996</v>
      </c>
    </row>
    <row r="254" spans="1:7" ht="15.75" outlineLevel="2">
      <c r="A254" s="174">
        <f t="shared" si="3"/>
        <v>243</v>
      </c>
      <c r="B254" s="201" t="s">
        <v>498</v>
      </c>
      <c r="C254" s="202" t="s">
        <v>530</v>
      </c>
      <c r="D254" s="202" t="s">
        <v>531</v>
      </c>
      <c r="E254" s="202"/>
      <c r="F254" s="202"/>
      <c r="G254" s="203">
        <v>43017280</v>
      </c>
    </row>
    <row r="255" spans="1:7" ht="78.75" outlineLevel="3">
      <c r="A255" s="174">
        <f t="shared" si="3"/>
        <v>244</v>
      </c>
      <c r="B255" s="201" t="s">
        <v>1032</v>
      </c>
      <c r="C255" s="202" t="s">
        <v>530</v>
      </c>
      <c r="D255" s="202" t="s">
        <v>531</v>
      </c>
      <c r="E255" s="202" t="s">
        <v>30</v>
      </c>
      <c r="F255" s="202"/>
      <c r="G255" s="203">
        <v>41709200</v>
      </c>
    </row>
    <row r="256" spans="1:7" ht="31.5" outlineLevel="4">
      <c r="A256" s="174">
        <f t="shared" si="3"/>
        <v>245</v>
      </c>
      <c r="B256" s="201" t="s">
        <v>344</v>
      </c>
      <c r="C256" s="202" t="s">
        <v>530</v>
      </c>
      <c r="D256" s="202" t="s">
        <v>531</v>
      </c>
      <c r="E256" s="202" t="s">
        <v>31</v>
      </c>
      <c r="F256" s="202"/>
      <c r="G256" s="203">
        <v>41709200</v>
      </c>
    </row>
    <row r="257" spans="1:7" ht="141.75" outlineLevel="6">
      <c r="A257" s="174">
        <f t="shared" si="3"/>
        <v>246</v>
      </c>
      <c r="B257" s="204" t="s">
        <v>924</v>
      </c>
      <c r="C257" s="202" t="s">
        <v>530</v>
      </c>
      <c r="D257" s="202" t="s">
        <v>531</v>
      </c>
      <c r="E257" s="202" t="s">
        <v>925</v>
      </c>
      <c r="F257" s="202"/>
      <c r="G257" s="203">
        <v>1020000</v>
      </c>
    </row>
    <row r="258" spans="1:7" ht="47.25" outlineLevel="7">
      <c r="A258" s="174">
        <f t="shared" si="3"/>
        <v>247</v>
      </c>
      <c r="B258" s="201" t="s">
        <v>558</v>
      </c>
      <c r="C258" s="202" t="s">
        <v>530</v>
      </c>
      <c r="D258" s="202" t="s">
        <v>531</v>
      </c>
      <c r="E258" s="202" t="s">
        <v>925</v>
      </c>
      <c r="F258" s="202" t="s">
        <v>236</v>
      </c>
      <c r="G258" s="203">
        <v>1020000</v>
      </c>
    </row>
    <row r="259" spans="1:7" ht="267.75" outlineLevel="6">
      <c r="A259" s="174">
        <f t="shared" si="3"/>
        <v>248</v>
      </c>
      <c r="B259" s="204" t="s">
        <v>345</v>
      </c>
      <c r="C259" s="202" t="s">
        <v>530</v>
      </c>
      <c r="D259" s="202" t="s">
        <v>531</v>
      </c>
      <c r="E259" s="202" t="s">
        <v>91</v>
      </c>
      <c r="F259" s="202"/>
      <c r="G259" s="203">
        <v>40689200</v>
      </c>
    </row>
    <row r="260" spans="1:7" ht="78.75" outlineLevel="7">
      <c r="A260" s="174">
        <f t="shared" si="3"/>
        <v>249</v>
      </c>
      <c r="B260" s="201" t="s">
        <v>696</v>
      </c>
      <c r="C260" s="202" t="s">
        <v>530</v>
      </c>
      <c r="D260" s="202" t="s">
        <v>531</v>
      </c>
      <c r="E260" s="202" t="s">
        <v>91</v>
      </c>
      <c r="F260" s="202" t="s">
        <v>503</v>
      </c>
      <c r="G260" s="203">
        <v>40689200</v>
      </c>
    </row>
    <row r="261" spans="1:7" ht="47.25" outlineLevel="3">
      <c r="A261" s="174">
        <f t="shared" si="3"/>
        <v>250</v>
      </c>
      <c r="B261" s="201" t="s">
        <v>486</v>
      </c>
      <c r="C261" s="202" t="s">
        <v>530</v>
      </c>
      <c r="D261" s="202" t="s">
        <v>531</v>
      </c>
      <c r="E261" s="202" t="s">
        <v>17</v>
      </c>
      <c r="F261" s="202"/>
      <c r="G261" s="203">
        <v>1308080</v>
      </c>
    </row>
    <row r="262" spans="1:7" ht="31.5" outlineLevel="4">
      <c r="A262" s="174">
        <f t="shared" si="3"/>
        <v>251</v>
      </c>
      <c r="B262" s="201" t="s">
        <v>917</v>
      </c>
      <c r="C262" s="202" t="s">
        <v>530</v>
      </c>
      <c r="D262" s="202" t="s">
        <v>531</v>
      </c>
      <c r="E262" s="202" t="s">
        <v>918</v>
      </c>
      <c r="F262" s="202"/>
      <c r="G262" s="203">
        <v>1308080</v>
      </c>
    </row>
    <row r="263" spans="1:7" ht="63" outlineLevel="6">
      <c r="A263" s="174">
        <f t="shared" si="3"/>
        <v>252</v>
      </c>
      <c r="B263" s="201" t="s">
        <v>1145</v>
      </c>
      <c r="C263" s="202" t="s">
        <v>530</v>
      </c>
      <c r="D263" s="202" t="s">
        <v>531</v>
      </c>
      <c r="E263" s="202" t="s">
        <v>1146</v>
      </c>
      <c r="F263" s="202"/>
      <c r="G263" s="203">
        <v>1306770</v>
      </c>
    </row>
    <row r="264" spans="1:7" ht="47.25" outlineLevel="7">
      <c r="A264" s="174">
        <f t="shared" si="3"/>
        <v>253</v>
      </c>
      <c r="B264" s="201" t="s">
        <v>558</v>
      </c>
      <c r="C264" s="202" t="s">
        <v>530</v>
      </c>
      <c r="D264" s="202" t="s">
        <v>531</v>
      </c>
      <c r="E264" s="202" t="s">
        <v>1146</v>
      </c>
      <c r="F264" s="202" t="s">
        <v>236</v>
      </c>
      <c r="G264" s="203">
        <v>1306770</v>
      </c>
    </row>
    <row r="265" spans="1:7" ht="47.25" outlineLevel="6">
      <c r="A265" s="174">
        <f t="shared" si="3"/>
        <v>254</v>
      </c>
      <c r="B265" s="201" t="s">
        <v>1033</v>
      </c>
      <c r="C265" s="202" t="s">
        <v>530</v>
      </c>
      <c r="D265" s="202" t="s">
        <v>531</v>
      </c>
      <c r="E265" s="202" t="s">
        <v>926</v>
      </c>
      <c r="F265" s="202"/>
      <c r="G265" s="203">
        <v>1310</v>
      </c>
    </row>
    <row r="266" spans="1:7" ht="47.25" outlineLevel="7">
      <c r="A266" s="174">
        <f t="shared" si="3"/>
        <v>255</v>
      </c>
      <c r="B266" s="201" t="s">
        <v>558</v>
      </c>
      <c r="C266" s="202" t="s">
        <v>530</v>
      </c>
      <c r="D266" s="202" t="s">
        <v>531</v>
      </c>
      <c r="E266" s="202" t="s">
        <v>926</v>
      </c>
      <c r="F266" s="202" t="s">
        <v>236</v>
      </c>
      <c r="G266" s="203">
        <v>1310</v>
      </c>
    </row>
    <row r="267" spans="1:7" ht="31.5" outlineLevel="2">
      <c r="A267" s="174">
        <f t="shared" si="3"/>
        <v>256</v>
      </c>
      <c r="B267" s="201" t="s">
        <v>499</v>
      </c>
      <c r="C267" s="202" t="s">
        <v>530</v>
      </c>
      <c r="D267" s="202" t="s">
        <v>532</v>
      </c>
      <c r="E267" s="202"/>
      <c r="F267" s="202"/>
      <c r="G267" s="203">
        <f>20457887.43-2080000</f>
        <v>18377887.43</v>
      </c>
    </row>
    <row r="268" spans="1:7" ht="78.75" outlineLevel="3">
      <c r="A268" s="174">
        <f t="shared" si="3"/>
        <v>257</v>
      </c>
      <c r="B268" s="201" t="s">
        <v>1032</v>
      </c>
      <c r="C268" s="202" t="s">
        <v>530</v>
      </c>
      <c r="D268" s="202" t="s">
        <v>532</v>
      </c>
      <c r="E268" s="202" t="s">
        <v>30</v>
      </c>
      <c r="F268" s="202"/>
      <c r="G268" s="203">
        <v>12537617.83</v>
      </c>
    </row>
    <row r="269" spans="1:7" ht="31.5" outlineLevel="4">
      <c r="A269" s="174">
        <f t="shared" si="3"/>
        <v>258</v>
      </c>
      <c r="B269" s="201" t="s">
        <v>344</v>
      </c>
      <c r="C269" s="202" t="s">
        <v>530</v>
      </c>
      <c r="D269" s="202" t="s">
        <v>532</v>
      </c>
      <c r="E269" s="202" t="s">
        <v>31</v>
      </c>
      <c r="F269" s="202"/>
      <c r="G269" s="203">
        <v>7546632.2599999998</v>
      </c>
    </row>
    <row r="270" spans="1:7" ht="31.5" outlineLevel="5">
      <c r="A270" s="174">
        <f t="shared" ref="A270:A328" si="4">A269+1</f>
        <v>259</v>
      </c>
      <c r="B270" s="201" t="s">
        <v>344</v>
      </c>
      <c r="C270" s="202" t="s">
        <v>530</v>
      </c>
      <c r="D270" s="202" t="s">
        <v>532</v>
      </c>
      <c r="E270" s="202" t="s">
        <v>31</v>
      </c>
      <c r="F270" s="202"/>
      <c r="G270" s="203">
        <v>2246632.2599999998</v>
      </c>
    </row>
    <row r="271" spans="1:7" ht="346.5" outlineLevel="6">
      <c r="A271" s="174">
        <f t="shared" si="4"/>
        <v>260</v>
      </c>
      <c r="B271" s="204" t="s">
        <v>1034</v>
      </c>
      <c r="C271" s="202" t="s">
        <v>530</v>
      </c>
      <c r="D271" s="202" t="s">
        <v>532</v>
      </c>
      <c r="E271" s="202" t="s">
        <v>1035</v>
      </c>
      <c r="F271" s="202"/>
      <c r="G271" s="203">
        <v>2080000</v>
      </c>
    </row>
    <row r="272" spans="1:7" ht="47.25" outlineLevel="7">
      <c r="A272" s="174">
        <f t="shared" si="4"/>
        <v>261</v>
      </c>
      <c r="B272" s="201" t="s">
        <v>558</v>
      </c>
      <c r="C272" s="202" t="s">
        <v>530</v>
      </c>
      <c r="D272" s="202" t="s">
        <v>532</v>
      </c>
      <c r="E272" s="202" t="s">
        <v>1035</v>
      </c>
      <c r="F272" s="202" t="s">
        <v>236</v>
      </c>
      <c r="G272" s="203">
        <v>2080000</v>
      </c>
    </row>
    <row r="273" spans="1:7" ht="346.5" outlineLevel="6">
      <c r="A273" s="174">
        <f t="shared" si="4"/>
        <v>262</v>
      </c>
      <c r="B273" s="204" t="s">
        <v>740</v>
      </c>
      <c r="C273" s="202" t="s">
        <v>530</v>
      </c>
      <c r="D273" s="202" t="s">
        <v>532</v>
      </c>
      <c r="E273" s="202" t="s">
        <v>726</v>
      </c>
      <c r="F273" s="202"/>
      <c r="G273" s="203">
        <v>166632.26</v>
      </c>
    </row>
    <row r="274" spans="1:7" ht="47.25" outlineLevel="7">
      <c r="A274" s="174">
        <f t="shared" si="4"/>
        <v>263</v>
      </c>
      <c r="B274" s="201" t="s">
        <v>558</v>
      </c>
      <c r="C274" s="202" t="s">
        <v>530</v>
      </c>
      <c r="D274" s="202" t="s">
        <v>532</v>
      </c>
      <c r="E274" s="202" t="s">
        <v>726</v>
      </c>
      <c r="F274" s="202" t="s">
        <v>236</v>
      </c>
      <c r="G274" s="203">
        <v>166632.26</v>
      </c>
    </row>
    <row r="275" spans="1:7" ht="15.75" outlineLevel="5">
      <c r="A275" s="174">
        <f t="shared" si="4"/>
        <v>264</v>
      </c>
      <c r="B275" s="201"/>
      <c r="C275" s="202" t="s">
        <v>530</v>
      </c>
      <c r="D275" s="202" t="s">
        <v>532</v>
      </c>
      <c r="E275" s="202" t="s">
        <v>1147</v>
      </c>
      <c r="F275" s="202"/>
      <c r="G275" s="203">
        <v>5300000</v>
      </c>
    </row>
    <row r="276" spans="1:7" ht="346.5" outlineLevel="6">
      <c r="A276" s="174">
        <f t="shared" si="4"/>
        <v>265</v>
      </c>
      <c r="B276" s="204" t="s">
        <v>1148</v>
      </c>
      <c r="C276" s="202" t="s">
        <v>530</v>
      </c>
      <c r="D276" s="202" t="s">
        <v>532</v>
      </c>
      <c r="E276" s="202" t="s">
        <v>1149</v>
      </c>
      <c r="F276" s="202"/>
      <c r="G276" s="203">
        <v>5300000</v>
      </c>
    </row>
    <row r="277" spans="1:7" ht="47.25" outlineLevel="7">
      <c r="A277" s="174">
        <f t="shared" si="4"/>
        <v>266</v>
      </c>
      <c r="B277" s="201" t="s">
        <v>558</v>
      </c>
      <c r="C277" s="202" t="s">
        <v>530</v>
      </c>
      <c r="D277" s="202" t="s">
        <v>532</v>
      </c>
      <c r="E277" s="202" t="s">
        <v>1149</v>
      </c>
      <c r="F277" s="202" t="s">
        <v>236</v>
      </c>
      <c r="G277" s="203">
        <v>5300000</v>
      </c>
    </row>
    <row r="278" spans="1:7" ht="31.5" outlineLevel="4">
      <c r="A278" s="174">
        <f t="shared" si="4"/>
        <v>267</v>
      </c>
      <c r="B278" s="201" t="s">
        <v>346</v>
      </c>
      <c r="C278" s="202" t="s">
        <v>530</v>
      </c>
      <c r="D278" s="202" t="s">
        <v>532</v>
      </c>
      <c r="E278" s="202" t="s">
        <v>32</v>
      </c>
      <c r="F278" s="202"/>
      <c r="G278" s="203">
        <v>4990985.57</v>
      </c>
    </row>
    <row r="279" spans="1:7" ht="31.5" outlineLevel="5">
      <c r="A279" s="174">
        <f t="shared" si="4"/>
        <v>268</v>
      </c>
      <c r="B279" s="201" t="s">
        <v>346</v>
      </c>
      <c r="C279" s="202" t="s">
        <v>530</v>
      </c>
      <c r="D279" s="202" t="s">
        <v>532</v>
      </c>
      <c r="E279" s="202" t="s">
        <v>32</v>
      </c>
      <c r="F279" s="202"/>
      <c r="G279" s="203">
        <v>4941595.4800000004</v>
      </c>
    </row>
    <row r="280" spans="1:7" ht="141.75" outlineLevel="6">
      <c r="A280" s="174">
        <f t="shared" si="4"/>
        <v>269</v>
      </c>
      <c r="B280" s="204" t="s">
        <v>347</v>
      </c>
      <c r="C280" s="202" t="s">
        <v>530</v>
      </c>
      <c r="D280" s="202" t="s">
        <v>532</v>
      </c>
      <c r="E280" s="202" t="s">
        <v>92</v>
      </c>
      <c r="F280" s="202"/>
      <c r="G280" s="203">
        <v>1365052</v>
      </c>
    </row>
    <row r="281" spans="1:7" ht="31.5" outlineLevel="7">
      <c r="A281" s="174">
        <f t="shared" si="4"/>
        <v>270</v>
      </c>
      <c r="B281" s="201" t="s">
        <v>348</v>
      </c>
      <c r="C281" s="202" t="s">
        <v>530</v>
      </c>
      <c r="D281" s="202" t="s">
        <v>532</v>
      </c>
      <c r="E281" s="202" t="s">
        <v>92</v>
      </c>
      <c r="F281" s="202" t="s">
        <v>493</v>
      </c>
      <c r="G281" s="203">
        <v>1234752</v>
      </c>
    </row>
    <row r="282" spans="1:7" ht="47.25" outlineLevel="7">
      <c r="A282" s="174">
        <f t="shared" si="4"/>
        <v>271</v>
      </c>
      <c r="B282" s="201" t="s">
        <v>558</v>
      </c>
      <c r="C282" s="202" t="s">
        <v>530</v>
      </c>
      <c r="D282" s="202" t="s">
        <v>532</v>
      </c>
      <c r="E282" s="202" t="s">
        <v>92</v>
      </c>
      <c r="F282" s="202" t="s">
        <v>236</v>
      </c>
      <c r="G282" s="203">
        <v>130300</v>
      </c>
    </row>
    <row r="283" spans="1:7" ht="141.75" outlineLevel="6">
      <c r="A283" s="174">
        <f t="shared" si="4"/>
        <v>272</v>
      </c>
      <c r="B283" s="204" t="s">
        <v>351</v>
      </c>
      <c r="C283" s="202" t="s">
        <v>530</v>
      </c>
      <c r="D283" s="202" t="s">
        <v>532</v>
      </c>
      <c r="E283" s="202" t="s">
        <v>93</v>
      </c>
      <c r="F283" s="202"/>
      <c r="G283" s="203">
        <v>3490559.44</v>
      </c>
    </row>
    <row r="284" spans="1:7" ht="31.5" outlineLevel="7">
      <c r="A284" s="174">
        <f t="shared" si="4"/>
        <v>273</v>
      </c>
      <c r="B284" s="201" t="s">
        <v>348</v>
      </c>
      <c r="C284" s="202" t="s">
        <v>530</v>
      </c>
      <c r="D284" s="202" t="s">
        <v>532</v>
      </c>
      <c r="E284" s="202" t="s">
        <v>93</v>
      </c>
      <c r="F284" s="202" t="s">
        <v>493</v>
      </c>
      <c r="G284" s="203">
        <v>2149433.29</v>
      </c>
    </row>
    <row r="285" spans="1:7" ht="47.25" outlineLevel="7">
      <c r="A285" s="174">
        <f t="shared" si="4"/>
        <v>274</v>
      </c>
      <c r="B285" s="201" t="s">
        <v>558</v>
      </c>
      <c r="C285" s="202" t="s">
        <v>530</v>
      </c>
      <c r="D285" s="202" t="s">
        <v>532</v>
      </c>
      <c r="E285" s="202" t="s">
        <v>93</v>
      </c>
      <c r="F285" s="202" t="s">
        <v>236</v>
      </c>
      <c r="G285" s="203">
        <v>1340957.96</v>
      </c>
    </row>
    <row r="286" spans="1:7" ht="15.75" outlineLevel="7">
      <c r="A286" s="174">
        <f t="shared" si="4"/>
        <v>275</v>
      </c>
      <c r="B286" s="201" t="s">
        <v>315</v>
      </c>
      <c r="C286" s="202" t="s">
        <v>530</v>
      </c>
      <c r="D286" s="202" t="s">
        <v>532</v>
      </c>
      <c r="E286" s="202" t="s">
        <v>93</v>
      </c>
      <c r="F286" s="202" t="s">
        <v>316</v>
      </c>
      <c r="G286" s="203">
        <v>168.19</v>
      </c>
    </row>
    <row r="287" spans="1:7" ht="173.25" outlineLevel="6">
      <c r="A287" s="174">
        <f t="shared" si="4"/>
        <v>276</v>
      </c>
      <c r="B287" s="204" t="s">
        <v>1036</v>
      </c>
      <c r="C287" s="202" t="s">
        <v>530</v>
      </c>
      <c r="D287" s="202" t="s">
        <v>532</v>
      </c>
      <c r="E287" s="202" t="s">
        <v>1037</v>
      </c>
      <c r="F287" s="202"/>
      <c r="G287" s="203">
        <v>85984.04</v>
      </c>
    </row>
    <row r="288" spans="1:7" ht="31.5" outlineLevel="7">
      <c r="A288" s="174">
        <f t="shared" si="4"/>
        <v>277</v>
      </c>
      <c r="B288" s="201" t="s">
        <v>348</v>
      </c>
      <c r="C288" s="202" t="s">
        <v>530</v>
      </c>
      <c r="D288" s="202" t="s">
        <v>532</v>
      </c>
      <c r="E288" s="202" t="s">
        <v>1037</v>
      </c>
      <c r="F288" s="202" t="s">
        <v>493</v>
      </c>
      <c r="G288" s="203">
        <v>85984.04</v>
      </c>
    </row>
    <row r="289" spans="1:7" ht="15.75" outlineLevel="5">
      <c r="A289" s="174">
        <f t="shared" si="4"/>
        <v>278</v>
      </c>
      <c r="B289" s="201"/>
      <c r="C289" s="202" t="s">
        <v>530</v>
      </c>
      <c r="D289" s="202" t="s">
        <v>532</v>
      </c>
      <c r="E289" s="202" t="s">
        <v>1150</v>
      </c>
      <c r="F289" s="202"/>
      <c r="G289" s="203">
        <v>49390.09</v>
      </c>
    </row>
    <row r="290" spans="1:7" ht="189" outlineLevel="6">
      <c r="A290" s="174">
        <f t="shared" si="4"/>
        <v>279</v>
      </c>
      <c r="B290" s="204" t="s">
        <v>1038</v>
      </c>
      <c r="C290" s="202" t="s">
        <v>530</v>
      </c>
      <c r="D290" s="202" t="s">
        <v>532</v>
      </c>
      <c r="E290" s="202" t="s">
        <v>1039</v>
      </c>
      <c r="F290" s="202"/>
      <c r="G290" s="203">
        <v>49390.09</v>
      </c>
    </row>
    <row r="291" spans="1:7" ht="31.5" outlineLevel="7">
      <c r="A291" s="174">
        <f t="shared" si="4"/>
        <v>280</v>
      </c>
      <c r="B291" s="201" t="s">
        <v>348</v>
      </c>
      <c r="C291" s="202" t="s">
        <v>530</v>
      </c>
      <c r="D291" s="202" t="s">
        <v>532</v>
      </c>
      <c r="E291" s="202" t="s">
        <v>1039</v>
      </c>
      <c r="F291" s="202" t="s">
        <v>493</v>
      </c>
      <c r="G291" s="203">
        <v>49390.09</v>
      </c>
    </row>
    <row r="292" spans="1:7" ht="47.25" outlineLevel="3">
      <c r="A292" s="174">
        <f t="shared" si="4"/>
        <v>281</v>
      </c>
      <c r="B292" s="201" t="s">
        <v>486</v>
      </c>
      <c r="C292" s="202" t="s">
        <v>530</v>
      </c>
      <c r="D292" s="202" t="s">
        <v>532</v>
      </c>
      <c r="E292" s="202" t="s">
        <v>17</v>
      </c>
      <c r="F292" s="202"/>
      <c r="G292" s="203">
        <v>5840269.5999999996</v>
      </c>
    </row>
    <row r="293" spans="1:7" ht="31.5" outlineLevel="4">
      <c r="A293" s="174">
        <f t="shared" si="4"/>
        <v>282</v>
      </c>
      <c r="B293" s="201" t="s">
        <v>922</v>
      </c>
      <c r="C293" s="202" t="s">
        <v>530</v>
      </c>
      <c r="D293" s="202" t="s">
        <v>532</v>
      </c>
      <c r="E293" s="202" t="s">
        <v>923</v>
      </c>
      <c r="F293" s="202"/>
      <c r="G293" s="203">
        <v>5840269.5999999996</v>
      </c>
    </row>
    <row r="294" spans="1:7" ht="15.75" outlineLevel="5">
      <c r="A294" s="174">
        <f t="shared" si="4"/>
        <v>283</v>
      </c>
      <c r="B294" s="201"/>
      <c r="C294" s="202" t="s">
        <v>530</v>
      </c>
      <c r="D294" s="202" t="s">
        <v>532</v>
      </c>
      <c r="E294" s="202" t="s">
        <v>1151</v>
      </c>
      <c r="F294" s="202"/>
      <c r="G294" s="203">
        <v>5840269.5999999996</v>
      </c>
    </row>
    <row r="295" spans="1:7" ht="236.25" outlineLevel="6">
      <c r="A295" s="174">
        <f t="shared" si="4"/>
        <v>284</v>
      </c>
      <c r="B295" s="204" t="s">
        <v>1040</v>
      </c>
      <c r="C295" s="202" t="s">
        <v>530</v>
      </c>
      <c r="D295" s="202" t="s">
        <v>532</v>
      </c>
      <c r="E295" s="202" t="s">
        <v>1041</v>
      </c>
      <c r="F295" s="202"/>
      <c r="G295" s="203">
        <v>5776000</v>
      </c>
    </row>
    <row r="296" spans="1:7" ht="47.25" outlineLevel="7">
      <c r="A296" s="174">
        <f t="shared" si="4"/>
        <v>285</v>
      </c>
      <c r="B296" s="201" t="s">
        <v>558</v>
      </c>
      <c r="C296" s="202" t="s">
        <v>530</v>
      </c>
      <c r="D296" s="202" t="s">
        <v>532</v>
      </c>
      <c r="E296" s="202" t="s">
        <v>1041</v>
      </c>
      <c r="F296" s="202" t="s">
        <v>236</v>
      </c>
      <c r="G296" s="203">
        <v>5776000</v>
      </c>
    </row>
    <row r="297" spans="1:7" ht="252" outlineLevel="6">
      <c r="A297" s="174">
        <f t="shared" si="4"/>
        <v>286</v>
      </c>
      <c r="B297" s="204" t="s">
        <v>1042</v>
      </c>
      <c r="C297" s="202" t="s">
        <v>530</v>
      </c>
      <c r="D297" s="202" t="s">
        <v>532</v>
      </c>
      <c r="E297" s="202" t="s">
        <v>1043</v>
      </c>
      <c r="F297" s="202"/>
      <c r="G297" s="203">
        <v>64269.599999999999</v>
      </c>
    </row>
    <row r="298" spans="1:7" ht="47.25" outlineLevel="7">
      <c r="A298" s="174">
        <f t="shared" si="4"/>
        <v>287</v>
      </c>
      <c r="B298" s="201" t="s">
        <v>558</v>
      </c>
      <c r="C298" s="202" t="s">
        <v>530</v>
      </c>
      <c r="D298" s="202" t="s">
        <v>532</v>
      </c>
      <c r="E298" s="202" t="s">
        <v>1043</v>
      </c>
      <c r="F298" s="202" t="s">
        <v>236</v>
      </c>
      <c r="G298" s="203">
        <v>64269.599999999999</v>
      </c>
    </row>
    <row r="299" spans="1:7" ht="15.75" outlineLevel="1">
      <c r="A299" s="174">
        <f t="shared" si="4"/>
        <v>288</v>
      </c>
      <c r="B299" s="201" t="s">
        <v>33</v>
      </c>
      <c r="C299" s="202" t="s">
        <v>530</v>
      </c>
      <c r="D299" s="202" t="s">
        <v>0</v>
      </c>
      <c r="E299" s="202"/>
      <c r="F299" s="202"/>
      <c r="G299" s="203">
        <v>100000</v>
      </c>
    </row>
    <row r="300" spans="1:7" ht="31.5" outlineLevel="2">
      <c r="A300" s="174">
        <f t="shared" si="4"/>
        <v>289</v>
      </c>
      <c r="B300" s="201" t="s">
        <v>34</v>
      </c>
      <c r="C300" s="202" t="s">
        <v>530</v>
      </c>
      <c r="D300" s="202" t="s">
        <v>1</v>
      </c>
      <c r="E300" s="202"/>
      <c r="F300" s="202"/>
      <c r="G300" s="203">
        <v>100000</v>
      </c>
    </row>
    <row r="301" spans="1:7" ht="31.5" outlineLevel="3">
      <c r="A301" s="174">
        <f t="shared" si="4"/>
        <v>290</v>
      </c>
      <c r="B301" s="201" t="s">
        <v>736</v>
      </c>
      <c r="C301" s="202" t="s">
        <v>530</v>
      </c>
      <c r="D301" s="202" t="s">
        <v>1</v>
      </c>
      <c r="E301" s="202" t="s">
        <v>35</v>
      </c>
      <c r="F301" s="202"/>
      <c r="G301" s="203">
        <v>100000</v>
      </c>
    </row>
    <row r="302" spans="1:7" ht="31.5" outlineLevel="4">
      <c r="A302" s="174">
        <f t="shared" si="4"/>
        <v>291</v>
      </c>
      <c r="B302" s="201" t="s">
        <v>36</v>
      </c>
      <c r="C302" s="202" t="s">
        <v>530</v>
      </c>
      <c r="D302" s="202" t="s">
        <v>1</v>
      </c>
      <c r="E302" s="202" t="s">
        <v>37</v>
      </c>
      <c r="F302" s="202"/>
      <c r="G302" s="203">
        <v>100000</v>
      </c>
    </row>
    <row r="303" spans="1:7" ht="78.75" outlineLevel="6">
      <c r="A303" s="174">
        <f t="shared" si="4"/>
        <v>292</v>
      </c>
      <c r="B303" s="201" t="s">
        <v>94</v>
      </c>
      <c r="C303" s="202" t="s">
        <v>530</v>
      </c>
      <c r="D303" s="202" t="s">
        <v>1</v>
      </c>
      <c r="E303" s="202" t="s">
        <v>95</v>
      </c>
      <c r="F303" s="202"/>
      <c r="G303" s="203">
        <v>100000</v>
      </c>
    </row>
    <row r="304" spans="1:7" ht="47.25" outlineLevel="7">
      <c r="A304" s="174">
        <f t="shared" si="4"/>
        <v>293</v>
      </c>
      <c r="B304" s="201" t="s">
        <v>558</v>
      </c>
      <c r="C304" s="202" t="s">
        <v>530</v>
      </c>
      <c r="D304" s="202" t="s">
        <v>1</v>
      </c>
      <c r="E304" s="202" t="s">
        <v>95</v>
      </c>
      <c r="F304" s="202" t="s">
        <v>236</v>
      </c>
      <c r="G304" s="203">
        <v>100000</v>
      </c>
    </row>
    <row r="305" spans="1:7" ht="15.75" outlineLevel="1">
      <c r="A305" s="174">
        <f t="shared" si="4"/>
        <v>294</v>
      </c>
      <c r="B305" s="201" t="s">
        <v>354</v>
      </c>
      <c r="C305" s="202" t="s">
        <v>530</v>
      </c>
      <c r="D305" s="202" t="s">
        <v>463</v>
      </c>
      <c r="E305" s="202"/>
      <c r="F305" s="202"/>
      <c r="G305" s="203">
        <v>3743213.49</v>
      </c>
    </row>
    <row r="306" spans="1:7" ht="15.75" outlineLevel="2">
      <c r="A306" s="174">
        <f t="shared" si="4"/>
        <v>295</v>
      </c>
      <c r="B306" s="201" t="s">
        <v>508</v>
      </c>
      <c r="C306" s="202" t="s">
        <v>530</v>
      </c>
      <c r="D306" s="202" t="s">
        <v>535</v>
      </c>
      <c r="E306" s="202"/>
      <c r="F306" s="202"/>
      <c r="G306" s="203">
        <v>3743213.49</v>
      </c>
    </row>
    <row r="307" spans="1:7" ht="31.5" outlineLevel="3">
      <c r="A307" s="174">
        <f t="shared" si="4"/>
        <v>296</v>
      </c>
      <c r="B307" s="201" t="s">
        <v>484</v>
      </c>
      <c r="C307" s="202" t="s">
        <v>530</v>
      </c>
      <c r="D307" s="202" t="s">
        <v>535</v>
      </c>
      <c r="E307" s="202" t="s">
        <v>16</v>
      </c>
      <c r="F307" s="202"/>
      <c r="G307" s="203">
        <v>3743213.49</v>
      </c>
    </row>
    <row r="308" spans="1:7" ht="47.25" outlineLevel="4">
      <c r="A308" s="174">
        <f t="shared" si="4"/>
        <v>297</v>
      </c>
      <c r="B308" s="201" t="s">
        <v>46</v>
      </c>
      <c r="C308" s="202" t="s">
        <v>530</v>
      </c>
      <c r="D308" s="202" t="s">
        <v>535</v>
      </c>
      <c r="E308" s="202" t="s">
        <v>47</v>
      </c>
      <c r="F308" s="202"/>
      <c r="G308" s="203">
        <v>3743213.49</v>
      </c>
    </row>
    <row r="309" spans="1:7" ht="110.25" outlineLevel="6">
      <c r="A309" s="174">
        <f t="shared" si="4"/>
        <v>298</v>
      </c>
      <c r="B309" s="201" t="s">
        <v>318</v>
      </c>
      <c r="C309" s="202" t="s">
        <v>530</v>
      </c>
      <c r="D309" s="202" t="s">
        <v>535</v>
      </c>
      <c r="E309" s="202" t="s">
        <v>101</v>
      </c>
      <c r="F309" s="202"/>
      <c r="G309" s="203">
        <v>3696979.5</v>
      </c>
    </row>
    <row r="310" spans="1:7" ht="31.5" outlineLevel="7">
      <c r="A310" s="174">
        <f t="shared" si="4"/>
        <v>299</v>
      </c>
      <c r="B310" s="201" t="s">
        <v>348</v>
      </c>
      <c r="C310" s="202" t="s">
        <v>530</v>
      </c>
      <c r="D310" s="202" t="s">
        <v>535</v>
      </c>
      <c r="E310" s="202" t="s">
        <v>101</v>
      </c>
      <c r="F310" s="202" t="s">
        <v>493</v>
      </c>
      <c r="G310" s="203">
        <v>1155850.5</v>
      </c>
    </row>
    <row r="311" spans="1:7" ht="47.25" outlineLevel="7">
      <c r="A311" s="174">
        <f t="shared" si="4"/>
        <v>300</v>
      </c>
      <c r="B311" s="201" t="s">
        <v>558</v>
      </c>
      <c r="C311" s="202" t="s">
        <v>530</v>
      </c>
      <c r="D311" s="202" t="s">
        <v>535</v>
      </c>
      <c r="E311" s="202" t="s">
        <v>101</v>
      </c>
      <c r="F311" s="202" t="s">
        <v>236</v>
      </c>
      <c r="G311" s="203">
        <v>2541129</v>
      </c>
    </row>
    <row r="312" spans="1:7" ht="141.75" outlineLevel="6">
      <c r="A312" s="174">
        <f t="shared" si="4"/>
        <v>301</v>
      </c>
      <c r="B312" s="204" t="s">
        <v>1044</v>
      </c>
      <c r="C312" s="202" t="s">
        <v>530</v>
      </c>
      <c r="D312" s="202" t="s">
        <v>535</v>
      </c>
      <c r="E312" s="202" t="s">
        <v>1045</v>
      </c>
      <c r="F312" s="202"/>
      <c r="G312" s="203">
        <v>46233.99</v>
      </c>
    </row>
    <row r="313" spans="1:7" ht="31.5" outlineLevel="7">
      <c r="A313" s="174">
        <f t="shared" si="4"/>
        <v>302</v>
      </c>
      <c r="B313" s="201" t="s">
        <v>348</v>
      </c>
      <c r="C313" s="202" t="s">
        <v>530</v>
      </c>
      <c r="D313" s="202" t="s">
        <v>535</v>
      </c>
      <c r="E313" s="202" t="s">
        <v>1045</v>
      </c>
      <c r="F313" s="202" t="s">
        <v>493</v>
      </c>
      <c r="G313" s="203">
        <v>46233.99</v>
      </c>
    </row>
    <row r="314" spans="1:7" ht="15.75" outlineLevel="1">
      <c r="A314" s="174">
        <f t="shared" si="4"/>
        <v>303</v>
      </c>
      <c r="B314" s="201" t="s">
        <v>227</v>
      </c>
      <c r="C314" s="202" t="s">
        <v>530</v>
      </c>
      <c r="D314" s="202" t="s">
        <v>464</v>
      </c>
      <c r="E314" s="202"/>
      <c r="F314" s="202"/>
      <c r="G314" s="203">
        <v>12423212.449999999</v>
      </c>
    </row>
    <row r="315" spans="1:7" ht="31.5" outlineLevel="2">
      <c r="A315" s="174">
        <f t="shared" si="4"/>
        <v>304</v>
      </c>
      <c r="B315" s="201" t="s">
        <v>66</v>
      </c>
      <c r="C315" s="202" t="s">
        <v>530</v>
      </c>
      <c r="D315" s="202" t="s">
        <v>2</v>
      </c>
      <c r="E315" s="202"/>
      <c r="F315" s="202"/>
      <c r="G315" s="203">
        <v>12423212.449999999</v>
      </c>
    </row>
    <row r="316" spans="1:7" ht="31.5" outlineLevel="3">
      <c r="A316" s="174">
        <f t="shared" si="4"/>
        <v>305</v>
      </c>
      <c r="B316" s="201" t="s">
        <v>927</v>
      </c>
      <c r="C316" s="202" t="s">
        <v>530</v>
      </c>
      <c r="D316" s="202" t="s">
        <v>2</v>
      </c>
      <c r="E316" s="202" t="s">
        <v>38</v>
      </c>
      <c r="F316" s="202"/>
      <c r="G316" s="203">
        <v>12423212.449999999</v>
      </c>
    </row>
    <row r="317" spans="1:7" ht="31.5" outlineLevel="4">
      <c r="A317" s="174">
        <f t="shared" si="4"/>
        <v>306</v>
      </c>
      <c r="B317" s="201" t="s">
        <v>421</v>
      </c>
      <c r="C317" s="202" t="s">
        <v>530</v>
      </c>
      <c r="D317" s="202" t="s">
        <v>2</v>
      </c>
      <c r="E317" s="202" t="s">
        <v>65</v>
      </c>
      <c r="F317" s="202"/>
      <c r="G317" s="203">
        <v>188550</v>
      </c>
    </row>
    <row r="318" spans="1:7" ht="31.5" outlineLevel="5">
      <c r="A318" s="174">
        <f t="shared" si="4"/>
        <v>307</v>
      </c>
      <c r="B318" s="201" t="s">
        <v>421</v>
      </c>
      <c r="C318" s="202" t="s">
        <v>530</v>
      </c>
      <c r="D318" s="202" t="s">
        <v>2</v>
      </c>
      <c r="E318" s="202" t="s">
        <v>65</v>
      </c>
      <c r="F318" s="202"/>
      <c r="G318" s="203">
        <v>65584.160000000003</v>
      </c>
    </row>
    <row r="319" spans="1:7" ht="157.5" outlineLevel="6">
      <c r="A319" s="174">
        <f t="shared" si="4"/>
        <v>308</v>
      </c>
      <c r="B319" s="204" t="s">
        <v>1152</v>
      </c>
      <c r="C319" s="202" t="s">
        <v>530</v>
      </c>
      <c r="D319" s="202" t="s">
        <v>2</v>
      </c>
      <c r="E319" s="202" t="s">
        <v>1153</v>
      </c>
      <c r="F319" s="202"/>
      <c r="G319" s="203">
        <v>65584.160000000003</v>
      </c>
    </row>
    <row r="320" spans="1:7" ht="31.5" outlineLevel="7">
      <c r="A320" s="174">
        <f t="shared" si="4"/>
        <v>309</v>
      </c>
      <c r="B320" s="201" t="s">
        <v>348</v>
      </c>
      <c r="C320" s="202" t="s">
        <v>530</v>
      </c>
      <c r="D320" s="202" t="s">
        <v>2</v>
      </c>
      <c r="E320" s="202" t="s">
        <v>1153</v>
      </c>
      <c r="F320" s="202" t="s">
        <v>493</v>
      </c>
      <c r="G320" s="203">
        <v>65584.160000000003</v>
      </c>
    </row>
    <row r="321" spans="1:7" ht="15.75" outlineLevel="5">
      <c r="A321" s="174">
        <f t="shared" si="4"/>
        <v>310</v>
      </c>
      <c r="B321" s="201"/>
      <c r="C321" s="202" t="s">
        <v>530</v>
      </c>
      <c r="D321" s="202" t="s">
        <v>2</v>
      </c>
      <c r="E321" s="202" t="s">
        <v>1154</v>
      </c>
      <c r="F321" s="202"/>
      <c r="G321" s="203">
        <v>122965.84</v>
      </c>
    </row>
    <row r="322" spans="1:7" ht="173.25" outlineLevel="6">
      <c r="A322" s="174">
        <f t="shared" si="4"/>
        <v>311</v>
      </c>
      <c r="B322" s="204" t="s">
        <v>1155</v>
      </c>
      <c r="C322" s="202" t="s">
        <v>530</v>
      </c>
      <c r="D322" s="202" t="s">
        <v>2</v>
      </c>
      <c r="E322" s="202" t="s">
        <v>1156</v>
      </c>
      <c r="F322" s="202"/>
      <c r="G322" s="203">
        <v>122965.84</v>
      </c>
    </row>
    <row r="323" spans="1:7" ht="31.5" outlineLevel="7">
      <c r="A323" s="174">
        <f t="shared" si="4"/>
        <v>312</v>
      </c>
      <c r="B323" s="201" t="s">
        <v>348</v>
      </c>
      <c r="C323" s="202" t="s">
        <v>530</v>
      </c>
      <c r="D323" s="202" t="s">
        <v>2</v>
      </c>
      <c r="E323" s="202" t="s">
        <v>1156</v>
      </c>
      <c r="F323" s="202" t="s">
        <v>493</v>
      </c>
      <c r="G323" s="203">
        <v>122965.84</v>
      </c>
    </row>
    <row r="324" spans="1:7" ht="47.25" outlineLevel="4">
      <c r="A324" s="174">
        <f t="shared" si="4"/>
        <v>313</v>
      </c>
      <c r="B324" s="201" t="s">
        <v>325</v>
      </c>
      <c r="C324" s="202" t="s">
        <v>530</v>
      </c>
      <c r="D324" s="202" t="s">
        <v>2</v>
      </c>
      <c r="E324" s="202" t="s">
        <v>52</v>
      </c>
      <c r="F324" s="202"/>
      <c r="G324" s="203">
        <v>12234662.449999999</v>
      </c>
    </row>
    <row r="325" spans="1:7" ht="110.25" outlineLevel="6">
      <c r="A325" s="174">
        <f t="shared" si="4"/>
        <v>314</v>
      </c>
      <c r="B325" s="201" t="s">
        <v>928</v>
      </c>
      <c r="C325" s="202" t="s">
        <v>530</v>
      </c>
      <c r="D325" s="202" t="s">
        <v>2</v>
      </c>
      <c r="E325" s="202" t="s">
        <v>929</v>
      </c>
      <c r="F325" s="202"/>
      <c r="G325" s="203">
        <v>7178958.6799999997</v>
      </c>
    </row>
    <row r="326" spans="1:7" ht="31.5" outlineLevel="7">
      <c r="A326" s="174">
        <f t="shared" si="4"/>
        <v>315</v>
      </c>
      <c r="B326" s="201" t="s">
        <v>348</v>
      </c>
      <c r="C326" s="202" t="s">
        <v>530</v>
      </c>
      <c r="D326" s="202" t="s">
        <v>2</v>
      </c>
      <c r="E326" s="202" t="s">
        <v>929</v>
      </c>
      <c r="F326" s="202" t="s">
        <v>493</v>
      </c>
      <c r="G326" s="203">
        <v>7178958.6799999997</v>
      </c>
    </row>
    <row r="327" spans="1:7" ht="94.5" outlineLevel="6">
      <c r="A327" s="174">
        <f t="shared" si="4"/>
        <v>316</v>
      </c>
      <c r="B327" s="201" t="s">
        <v>930</v>
      </c>
      <c r="C327" s="202" t="s">
        <v>530</v>
      </c>
      <c r="D327" s="202" t="s">
        <v>2</v>
      </c>
      <c r="E327" s="202" t="s">
        <v>931</v>
      </c>
      <c r="F327" s="202"/>
      <c r="G327" s="203">
        <v>4860009.57</v>
      </c>
    </row>
    <row r="328" spans="1:7" ht="31.5" outlineLevel="7">
      <c r="A328" s="174">
        <f t="shared" si="4"/>
        <v>317</v>
      </c>
      <c r="B328" s="201" t="s">
        <v>348</v>
      </c>
      <c r="C328" s="202" t="s">
        <v>530</v>
      </c>
      <c r="D328" s="202" t="s">
        <v>2</v>
      </c>
      <c r="E328" s="202" t="s">
        <v>931</v>
      </c>
      <c r="F328" s="202" t="s">
        <v>493</v>
      </c>
      <c r="G328" s="203">
        <v>4860009.57</v>
      </c>
    </row>
    <row r="329" spans="1:7" ht="126" outlineLevel="6">
      <c r="A329" s="174">
        <f t="shared" ref="A329:A392" si="5">A328+1</f>
        <v>318</v>
      </c>
      <c r="B329" s="204" t="s">
        <v>1046</v>
      </c>
      <c r="C329" s="202" t="s">
        <v>530</v>
      </c>
      <c r="D329" s="202" t="s">
        <v>2</v>
      </c>
      <c r="E329" s="202" t="s">
        <v>1047</v>
      </c>
      <c r="F329" s="202"/>
      <c r="G329" s="203">
        <v>195694.2</v>
      </c>
    </row>
    <row r="330" spans="1:7" ht="31.5" outlineLevel="7">
      <c r="A330" s="174">
        <f t="shared" si="5"/>
        <v>319</v>
      </c>
      <c r="B330" s="201" t="s">
        <v>348</v>
      </c>
      <c r="C330" s="202" t="s">
        <v>530</v>
      </c>
      <c r="D330" s="202" t="s">
        <v>2</v>
      </c>
      <c r="E330" s="202" t="s">
        <v>1047</v>
      </c>
      <c r="F330" s="202" t="s">
        <v>493</v>
      </c>
      <c r="G330" s="203">
        <v>195694.2</v>
      </c>
    </row>
    <row r="331" spans="1:7" ht="31.5">
      <c r="A331" s="174">
        <f t="shared" si="5"/>
        <v>320</v>
      </c>
      <c r="B331" s="201" t="s">
        <v>352</v>
      </c>
      <c r="C331" s="202" t="s">
        <v>353</v>
      </c>
      <c r="D331" s="202"/>
      <c r="E331" s="202"/>
      <c r="F331" s="202"/>
      <c r="G331" s="203">
        <v>340473997.30000001</v>
      </c>
    </row>
    <row r="332" spans="1:7" ht="15.75" outlineLevel="1">
      <c r="A332" s="174">
        <f t="shared" si="5"/>
        <v>321</v>
      </c>
      <c r="B332" s="201" t="s">
        <v>354</v>
      </c>
      <c r="C332" s="202" t="s">
        <v>353</v>
      </c>
      <c r="D332" s="202" t="s">
        <v>463</v>
      </c>
      <c r="E332" s="202"/>
      <c r="F332" s="202"/>
      <c r="G332" s="203">
        <v>323554897.30000001</v>
      </c>
    </row>
    <row r="333" spans="1:7" ht="15.75" outlineLevel="2">
      <c r="A333" s="174">
        <f t="shared" si="5"/>
        <v>322</v>
      </c>
      <c r="B333" s="201" t="s">
        <v>500</v>
      </c>
      <c r="C333" s="202" t="s">
        <v>353</v>
      </c>
      <c r="D333" s="202" t="s">
        <v>442</v>
      </c>
      <c r="E333" s="202"/>
      <c r="F333" s="202"/>
      <c r="G333" s="203">
        <v>65935046.159999996</v>
      </c>
    </row>
    <row r="334" spans="1:7" ht="31.5" outlineLevel="3">
      <c r="A334" s="174">
        <f t="shared" si="5"/>
        <v>323</v>
      </c>
      <c r="B334" s="201" t="s">
        <v>484</v>
      </c>
      <c r="C334" s="202" t="s">
        <v>353</v>
      </c>
      <c r="D334" s="202" t="s">
        <v>442</v>
      </c>
      <c r="E334" s="202" t="s">
        <v>16</v>
      </c>
      <c r="F334" s="202"/>
      <c r="G334" s="203">
        <v>65935046.159999996</v>
      </c>
    </row>
    <row r="335" spans="1:7" ht="31.5" outlineLevel="4">
      <c r="A335" s="174">
        <f t="shared" si="5"/>
        <v>324</v>
      </c>
      <c r="B335" s="201" t="s">
        <v>355</v>
      </c>
      <c r="C335" s="202" t="s">
        <v>353</v>
      </c>
      <c r="D335" s="202" t="s">
        <v>442</v>
      </c>
      <c r="E335" s="202" t="s">
        <v>39</v>
      </c>
      <c r="F335" s="202"/>
      <c r="G335" s="203">
        <v>65187807.659999996</v>
      </c>
    </row>
    <row r="336" spans="1:7" ht="110.25" outlineLevel="6">
      <c r="A336" s="174">
        <f t="shared" si="5"/>
        <v>325</v>
      </c>
      <c r="B336" s="201" t="s">
        <v>356</v>
      </c>
      <c r="C336" s="202" t="s">
        <v>353</v>
      </c>
      <c r="D336" s="202" t="s">
        <v>442</v>
      </c>
      <c r="E336" s="202" t="s">
        <v>96</v>
      </c>
      <c r="F336" s="202"/>
      <c r="G336" s="203">
        <v>22767539.850000001</v>
      </c>
    </row>
    <row r="337" spans="1:7" ht="15.75" outlineLevel="7">
      <c r="A337" s="174">
        <f t="shared" si="5"/>
        <v>326</v>
      </c>
      <c r="B337" s="201" t="s">
        <v>544</v>
      </c>
      <c r="C337" s="202" t="s">
        <v>353</v>
      </c>
      <c r="D337" s="202" t="s">
        <v>442</v>
      </c>
      <c r="E337" s="202" t="s">
        <v>96</v>
      </c>
      <c r="F337" s="202" t="s">
        <v>545</v>
      </c>
      <c r="G337" s="203">
        <v>22767539.850000001</v>
      </c>
    </row>
    <row r="338" spans="1:7" ht="173.25" outlineLevel="6">
      <c r="A338" s="174">
        <f t="shared" si="5"/>
        <v>327</v>
      </c>
      <c r="B338" s="204" t="s">
        <v>1157</v>
      </c>
      <c r="C338" s="202" t="s">
        <v>353</v>
      </c>
      <c r="D338" s="202" t="s">
        <v>442</v>
      </c>
      <c r="E338" s="202" t="s">
        <v>1158</v>
      </c>
      <c r="F338" s="202"/>
      <c r="G338" s="203">
        <v>236100</v>
      </c>
    </row>
    <row r="339" spans="1:7" ht="15.75" outlineLevel="7">
      <c r="A339" s="174">
        <f t="shared" si="5"/>
        <v>328</v>
      </c>
      <c r="B339" s="201" t="s">
        <v>544</v>
      </c>
      <c r="C339" s="202" t="s">
        <v>353</v>
      </c>
      <c r="D339" s="202" t="s">
        <v>442</v>
      </c>
      <c r="E339" s="202" t="s">
        <v>1158</v>
      </c>
      <c r="F339" s="202" t="s">
        <v>545</v>
      </c>
      <c r="G339" s="203">
        <v>236100</v>
      </c>
    </row>
    <row r="340" spans="1:7" ht="126" outlineLevel="6">
      <c r="A340" s="174">
        <f t="shared" si="5"/>
        <v>329</v>
      </c>
      <c r="B340" s="204" t="s">
        <v>1048</v>
      </c>
      <c r="C340" s="202" t="s">
        <v>353</v>
      </c>
      <c r="D340" s="202" t="s">
        <v>442</v>
      </c>
      <c r="E340" s="202" t="s">
        <v>1049</v>
      </c>
      <c r="F340" s="202"/>
      <c r="G340" s="203">
        <v>246607.81</v>
      </c>
    </row>
    <row r="341" spans="1:7" ht="15.75" outlineLevel="7">
      <c r="A341" s="174">
        <f t="shared" si="5"/>
        <v>330</v>
      </c>
      <c r="B341" s="201" t="s">
        <v>544</v>
      </c>
      <c r="C341" s="202" t="s">
        <v>353</v>
      </c>
      <c r="D341" s="202" t="s">
        <v>442</v>
      </c>
      <c r="E341" s="202" t="s">
        <v>1049</v>
      </c>
      <c r="F341" s="202" t="s">
        <v>545</v>
      </c>
      <c r="G341" s="203">
        <v>246607.81</v>
      </c>
    </row>
    <row r="342" spans="1:7" ht="378" outlineLevel="6">
      <c r="A342" s="174">
        <f t="shared" si="5"/>
        <v>331</v>
      </c>
      <c r="B342" s="204" t="s">
        <v>1050</v>
      </c>
      <c r="C342" s="202" t="s">
        <v>353</v>
      </c>
      <c r="D342" s="202" t="s">
        <v>442</v>
      </c>
      <c r="E342" s="202" t="s">
        <v>708</v>
      </c>
      <c r="F342" s="202"/>
      <c r="G342" s="203">
        <v>14743900</v>
      </c>
    </row>
    <row r="343" spans="1:7" ht="15.75" outlineLevel="7">
      <c r="A343" s="174">
        <f t="shared" si="5"/>
        <v>332</v>
      </c>
      <c r="B343" s="201" t="s">
        <v>544</v>
      </c>
      <c r="C343" s="202" t="s">
        <v>353</v>
      </c>
      <c r="D343" s="202" t="s">
        <v>442</v>
      </c>
      <c r="E343" s="202" t="s">
        <v>708</v>
      </c>
      <c r="F343" s="202" t="s">
        <v>545</v>
      </c>
      <c r="G343" s="203">
        <v>14743900</v>
      </c>
    </row>
    <row r="344" spans="1:7" ht="393.75" outlineLevel="6">
      <c r="A344" s="174">
        <f t="shared" si="5"/>
        <v>333</v>
      </c>
      <c r="B344" s="204" t="s">
        <v>1051</v>
      </c>
      <c r="C344" s="202" t="s">
        <v>353</v>
      </c>
      <c r="D344" s="202" t="s">
        <v>442</v>
      </c>
      <c r="E344" s="202" t="s">
        <v>97</v>
      </c>
      <c r="F344" s="202"/>
      <c r="G344" s="203">
        <v>27193660</v>
      </c>
    </row>
    <row r="345" spans="1:7" ht="15.75" outlineLevel="7">
      <c r="A345" s="174">
        <f t="shared" si="5"/>
        <v>334</v>
      </c>
      <c r="B345" s="201" t="s">
        <v>544</v>
      </c>
      <c r="C345" s="202" t="s">
        <v>353</v>
      </c>
      <c r="D345" s="202" t="s">
        <v>442</v>
      </c>
      <c r="E345" s="202" t="s">
        <v>97</v>
      </c>
      <c r="F345" s="202" t="s">
        <v>545</v>
      </c>
      <c r="G345" s="203">
        <v>27193660</v>
      </c>
    </row>
    <row r="346" spans="1:7" ht="47.25" outlineLevel="4">
      <c r="A346" s="174">
        <f t="shared" si="5"/>
        <v>335</v>
      </c>
      <c r="B346" s="201" t="s">
        <v>710</v>
      </c>
      <c r="C346" s="202" t="s">
        <v>353</v>
      </c>
      <c r="D346" s="202" t="s">
        <v>442</v>
      </c>
      <c r="E346" s="202" t="s">
        <v>711</v>
      </c>
      <c r="F346" s="202"/>
      <c r="G346" s="203">
        <v>747238.5</v>
      </c>
    </row>
    <row r="347" spans="1:7" ht="110.25" outlineLevel="6">
      <c r="A347" s="174">
        <f t="shared" si="5"/>
        <v>336</v>
      </c>
      <c r="B347" s="201" t="s">
        <v>712</v>
      </c>
      <c r="C347" s="202" t="s">
        <v>353</v>
      </c>
      <c r="D347" s="202" t="s">
        <v>442</v>
      </c>
      <c r="E347" s="202" t="s">
        <v>713</v>
      </c>
      <c r="F347" s="202"/>
      <c r="G347" s="203">
        <v>747238.5</v>
      </c>
    </row>
    <row r="348" spans="1:7" ht="15.75" outlineLevel="7">
      <c r="A348" s="174">
        <f t="shared" si="5"/>
        <v>337</v>
      </c>
      <c r="B348" s="201" t="s">
        <v>544</v>
      </c>
      <c r="C348" s="202" t="s">
        <v>353</v>
      </c>
      <c r="D348" s="202" t="s">
        <v>442</v>
      </c>
      <c r="E348" s="202" t="s">
        <v>713</v>
      </c>
      <c r="F348" s="202" t="s">
        <v>545</v>
      </c>
      <c r="G348" s="203">
        <v>747238.5</v>
      </c>
    </row>
    <row r="349" spans="1:7" ht="15.75" outlineLevel="2">
      <c r="A349" s="174">
        <f t="shared" si="5"/>
        <v>338</v>
      </c>
      <c r="B349" s="201" t="s">
        <v>501</v>
      </c>
      <c r="C349" s="202" t="s">
        <v>353</v>
      </c>
      <c r="D349" s="202" t="s">
        <v>533</v>
      </c>
      <c r="E349" s="202"/>
      <c r="F349" s="202"/>
      <c r="G349" s="203">
        <v>236309911.80000001</v>
      </c>
    </row>
    <row r="350" spans="1:7" ht="31.5" outlineLevel="3">
      <c r="A350" s="174">
        <f t="shared" si="5"/>
        <v>339</v>
      </c>
      <c r="B350" s="201" t="s">
        <v>484</v>
      </c>
      <c r="C350" s="202" t="s">
        <v>353</v>
      </c>
      <c r="D350" s="202" t="s">
        <v>533</v>
      </c>
      <c r="E350" s="202" t="s">
        <v>16</v>
      </c>
      <c r="F350" s="202"/>
      <c r="G350" s="203">
        <v>236309911.80000001</v>
      </c>
    </row>
    <row r="351" spans="1:7" ht="31.5" outlineLevel="4">
      <c r="A351" s="174">
        <f t="shared" si="5"/>
        <v>340</v>
      </c>
      <c r="B351" s="201" t="s">
        <v>355</v>
      </c>
      <c r="C351" s="202" t="s">
        <v>353</v>
      </c>
      <c r="D351" s="202" t="s">
        <v>533</v>
      </c>
      <c r="E351" s="202" t="s">
        <v>39</v>
      </c>
      <c r="F351" s="202"/>
      <c r="G351" s="203">
        <f>224533001.8-800000</f>
        <v>223733001.80000001</v>
      </c>
    </row>
    <row r="352" spans="1:7" ht="110.25" outlineLevel="6">
      <c r="A352" s="174">
        <f t="shared" si="5"/>
        <v>341</v>
      </c>
      <c r="B352" s="201" t="s">
        <v>356</v>
      </c>
      <c r="C352" s="202" t="s">
        <v>353</v>
      </c>
      <c r="D352" s="202" t="s">
        <v>533</v>
      </c>
      <c r="E352" s="202" t="s">
        <v>96</v>
      </c>
      <c r="F352" s="202"/>
      <c r="G352" s="203">
        <f>69864231.16-800000</f>
        <v>69064231.159999996</v>
      </c>
    </row>
    <row r="353" spans="1:7" ht="15.75" outlineLevel="7">
      <c r="A353" s="174">
        <f t="shared" si="5"/>
        <v>342</v>
      </c>
      <c r="B353" s="201" t="s">
        <v>544</v>
      </c>
      <c r="C353" s="202" t="s">
        <v>353</v>
      </c>
      <c r="D353" s="202" t="s">
        <v>533</v>
      </c>
      <c r="E353" s="202" t="s">
        <v>96</v>
      </c>
      <c r="F353" s="202" t="s">
        <v>545</v>
      </c>
      <c r="G353" s="203">
        <f>69864231.16-800000</f>
        <v>69064231.159999996</v>
      </c>
    </row>
    <row r="354" spans="1:7" ht="173.25" outlineLevel="6">
      <c r="A354" s="174">
        <f t="shared" si="5"/>
        <v>343</v>
      </c>
      <c r="B354" s="204" t="s">
        <v>1157</v>
      </c>
      <c r="C354" s="202" t="s">
        <v>353</v>
      </c>
      <c r="D354" s="202" t="s">
        <v>533</v>
      </c>
      <c r="E354" s="202" t="s">
        <v>1158</v>
      </c>
      <c r="F354" s="202"/>
      <c r="G354" s="203">
        <v>605604</v>
      </c>
    </row>
    <row r="355" spans="1:7" ht="15.75" outlineLevel="7">
      <c r="A355" s="174">
        <f t="shared" si="5"/>
        <v>344</v>
      </c>
      <c r="B355" s="201" t="s">
        <v>544</v>
      </c>
      <c r="C355" s="202" t="s">
        <v>353</v>
      </c>
      <c r="D355" s="202" t="s">
        <v>533</v>
      </c>
      <c r="E355" s="202" t="s">
        <v>1158</v>
      </c>
      <c r="F355" s="202" t="s">
        <v>545</v>
      </c>
      <c r="G355" s="203">
        <v>605604</v>
      </c>
    </row>
    <row r="356" spans="1:7" ht="126" outlineLevel="6">
      <c r="A356" s="174">
        <f t="shared" si="5"/>
        <v>345</v>
      </c>
      <c r="B356" s="204" t="s">
        <v>1048</v>
      </c>
      <c r="C356" s="202" t="s">
        <v>353</v>
      </c>
      <c r="D356" s="202" t="s">
        <v>533</v>
      </c>
      <c r="E356" s="202" t="s">
        <v>1049</v>
      </c>
      <c r="F356" s="202"/>
      <c r="G356" s="203">
        <v>902366.64</v>
      </c>
    </row>
    <row r="357" spans="1:7" ht="15.75" outlineLevel="7">
      <c r="A357" s="174">
        <f t="shared" si="5"/>
        <v>346</v>
      </c>
      <c r="B357" s="201" t="s">
        <v>544</v>
      </c>
      <c r="C357" s="202" t="s">
        <v>353</v>
      </c>
      <c r="D357" s="202" t="s">
        <v>533</v>
      </c>
      <c r="E357" s="202" t="s">
        <v>1049</v>
      </c>
      <c r="F357" s="202" t="s">
        <v>545</v>
      </c>
      <c r="G357" s="203">
        <v>902366.64</v>
      </c>
    </row>
    <row r="358" spans="1:7" ht="346.5" outlineLevel="6">
      <c r="A358" s="174">
        <f t="shared" si="5"/>
        <v>347</v>
      </c>
      <c r="B358" s="204" t="s">
        <v>1052</v>
      </c>
      <c r="C358" s="202" t="s">
        <v>353</v>
      </c>
      <c r="D358" s="202" t="s">
        <v>533</v>
      </c>
      <c r="E358" s="202" t="s">
        <v>709</v>
      </c>
      <c r="F358" s="202"/>
      <c r="G358" s="203">
        <v>19879500</v>
      </c>
    </row>
    <row r="359" spans="1:7" ht="15.75" outlineLevel="7">
      <c r="A359" s="174">
        <f t="shared" si="5"/>
        <v>348</v>
      </c>
      <c r="B359" s="201" t="s">
        <v>544</v>
      </c>
      <c r="C359" s="202" t="s">
        <v>353</v>
      </c>
      <c r="D359" s="202" t="s">
        <v>533</v>
      </c>
      <c r="E359" s="202" t="s">
        <v>709</v>
      </c>
      <c r="F359" s="202" t="s">
        <v>545</v>
      </c>
      <c r="G359" s="203">
        <v>19879500</v>
      </c>
    </row>
    <row r="360" spans="1:7" ht="393.75" outlineLevel="6">
      <c r="A360" s="174">
        <f t="shared" si="5"/>
        <v>349</v>
      </c>
      <c r="B360" s="204" t="s">
        <v>1053</v>
      </c>
      <c r="C360" s="202" t="s">
        <v>353</v>
      </c>
      <c r="D360" s="202" t="s">
        <v>533</v>
      </c>
      <c r="E360" s="202" t="s">
        <v>98</v>
      </c>
      <c r="F360" s="202"/>
      <c r="G360" s="203">
        <v>133281300</v>
      </c>
    </row>
    <row r="361" spans="1:7" ht="15.75" outlineLevel="7">
      <c r="A361" s="174">
        <f t="shared" si="5"/>
        <v>350</v>
      </c>
      <c r="B361" s="201" t="s">
        <v>544</v>
      </c>
      <c r="C361" s="202" t="s">
        <v>353</v>
      </c>
      <c r="D361" s="202" t="s">
        <v>533</v>
      </c>
      <c r="E361" s="202" t="s">
        <v>98</v>
      </c>
      <c r="F361" s="202" t="s">
        <v>545</v>
      </c>
      <c r="G361" s="203">
        <v>133281300</v>
      </c>
    </row>
    <row r="362" spans="1:7" ht="47.25" outlineLevel="4">
      <c r="A362" s="174">
        <f t="shared" si="5"/>
        <v>351</v>
      </c>
      <c r="B362" s="201" t="s">
        <v>710</v>
      </c>
      <c r="C362" s="202" t="s">
        <v>353</v>
      </c>
      <c r="D362" s="202" t="s">
        <v>533</v>
      </c>
      <c r="E362" s="202" t="s">
        <v>711</v>
      </c>
      <c r="F362" s="202"/>
      <c r="G362" s="203">
        <f>11516910+800000</f>
        <v>12316910</v>
      </c>
    </row>
    <row r="363" spans="1:7" ht="110.25" outlineLevel="6">
      <c r="A363" s="174">
        <f t="shared" si="5"/>
        <v>352</v>
      </c>
      <c r="B363" s="201" t="s">
        <v>712</v>
      </c>
      <c r="C363" s="202" t="s">
        <v>353</v>
      </c>
      <c r="D363" s="202" t="s">
        <v>533</v>
      </c>
      <c r="E363" s="202" t="s">
        <v>713</v>
      </c>
      <c r="F363" s="202"/>
      <c r="G363" s="203">
        <f>6343892+800000</f>
        <v>7143892</v>
      </c>
    </row>
    <row r="364" spans="1:7" ht="15.75" outlineLevel="7">
      <c r="A364" s="174">
        <f t="shared" si="5"/>
        <v>353</v>
      </c>
      <c r="B364" s="201" t="s">
        <v>544</v>
      </c>
      <c r="C364" s="202" t="s">
        <v>353</v>
      </c>
      <c r="D364" s="202" t="s">
        <v>533</v>
      </c>
      <c r="E364" s="202" t="s">
        <v>713</v>
      </c>
      <c r="F364" s="202" t="s">
        <v>545</v>
      </c>
      <c r="G364" s="203">
        <f>6343892+800000</f>
        <v>7143892</v>
      </c>
    </row>
    <row r="365" spans="1:7" ht="141.75" outlineLevel="6">
      <c r="A365" s="174">
        <f t="shared" si="5"/>
        <v>354</v>
      </c>
      <c r="B365" s="204" t="s">
        <v>1159</v>
      </c>
      <c r="C365" s="202" t="s">
        <v>353</v>
      </c>
      <c r="D365" s="202" t="s">
        <v>533</v>
      </c>
      <c r="E365" s="202" t="s">
        <v>1160</v>
      </c>
      <c r="F365" s="202"/>
      <c r="G365" s="203">
        <v>1763800</v>
      </c>
    </row>
    <row r="366" spans="1:7" ht="15.75" outlineLevel="7">
      <c r="A366" s="174">
        <f t="shared" si="5"/>
        <v>355</v>
      </c>
      <c r="B366" s="201" t="s">
        <v>544</v>
      </c>
      <c r="C366" s="202" t="s">
        <v>353</v>
      </c>
      <c r="D366" s="202" t="s">
        <v>533</v>
      </c>
      <c r="E366" s="202" t="s">
        <v>1160</v>
      </c>
      <c r="F366" s="202" t="s">
        <v>545</v>
      </c>
      <c r="G366" s="203">
        <v>1763800</v>
      </c>
    </row>
    <row r="367" spans="1:7" ht="141.75" outlineLevel="6">
      <c r="A367" s="174">
        <f t="shared" si="5"/>
        <v>356</v>
      </c>
      <c r="B367" s="204" t="s">
        <v>1161</v>
      </c>
      <c r="C367" s="202" t="s">
        <v>353</v>
      </c>
      <c r="D367" s="202" t="s">
        <v>533</v>
      </c>
      <c r="E367" s="202" t="s">
        <v>1162</v>
      </c>
      <c r="F367" s="202"/>
      <c r="G367" s="203">
        <v>3358000</v>
      </c>
    </row>
    <row r="368" spans="1:7" ht="15.75" outlineLevel="7">
      <c r="A368" s="174">
        <f t="shared" si="5"/>
        <v>357</v>
      </c>
      <c r="B368" s="201" t="s">
        <v>544</v>
      </c>
      <c r="C368" s="202" t="s">
        <v>353</v>
      </c>
      <c r="D368" s="202" t="s">
        <v>533</v>
      </c>
      <c r="E368" s="202" t="s">
        <v>1162</v>
      </c>
      <c r="F368" s="202" t="s">
        <v>545</v>
      </c>
      <c r="G368" s="203">
        <v>3358000</v>
      </c>
    </row>
    <row r="369" spans="1:7" ht="189" outlineLevel="6">
      <c r="A369" s="174">
        <f t="shared" si="5"/>
        <v>358</v>
      </c>
      <c r="B369" s="204" t="s">
        <v>1163</v>
      </c>
      <c r="C369" s="202" t="s">
        <v>353</v>
      </c>
      <c r="D369" s="202" t="s">
        <v>533</v>
      </c>
      <c r="E369" s="202" t="s">
        <v>1164</v>
      </c>
      <c r="F369" s="202"/>
      <c r="G369" s="203">
        <v>33580</v>
      </c>
    </row>
    <row r="370" spans="1:7" ht="15.75" outlineLevel="7">
      <c r="A370" s="174">
        <f t="shared" si="5"/>
        <v>359</v>
      </c>
      <c r="B370" s="201" t="s">
        <v>544</v>
      </c>
      <c r="C370" s="202" t="s">
        <v>353</v>
      </c>
      <c r="D370" s="202" t="s">
        <v>533</v>
      </c>
      <c r="E370" s="202" t="s">
        <v>1164</v>
      </c>
      <c r="F370" s="202" t="s">
        <v>545</v>
      </c>
      <c r="G370" s="203">
        <v>33580</v>
      </c>
    </row>
    <row r="371" spans="1:7" ht="126" outlineLevel="6">
      <c r="A371" s="174">
        <f t="shared" si="5"/>
        <v>360</v>
      </c>
      <c r="B371" s="201" t="s">
        <v>1165</v>
      </c>
      <c r="C371" s="202" t="s">
        <v>353</v>
      </c>
      <c r="D371" s="202" t="s">
        <v>533</v>
      </c>
      <c r="E371" s="202" t="s">
        <v>1166</v>
      </c>
      <c r="F371" s="202"/>
      <c r="G371" s="203">
        <v>17638</v>
      </c>
    </row>
    <row r="372" spans="1:7" ht="15.75" outlineLevel="7">
      <c r="A372" s="174">
        <f t="shared" si="5"/>
        <v>361</v>
      </c>
      <c r="B372" s="201" t="s">
        <v>544</v>
      </c>
      <c r="C372" s="202" t="s">
        <v>353</v>
      </c>
      <c r="D372" s="202" t="s">
        <v>533</v>
      </c>
      <c r="E372" s="202" t="s">
        <v>1166</v>
      </c>
      <c r="F372" s="202" t="s">
        <v>545</v>
      </c>
      <c r="G372" s="203">
        <v>17638</v>
      </c>
    </row>
    <row r="373" spans="1:7" ht="47.25" outlineLevel="4">
      <c r="A373" s="174">
        <f t="shared" si="5"/>
        <v>362</v>
      </c>
      <c r="B373" s="201" t="s">
        <v>331</v>
      </c>
      <c r="C373" s="202" t="s">
        <v>353</v>
      </c>
      <c r="D373" s="202" t="s">
        <v>533</v>
      </c>
      <c r="E373" s="202" t="s">
        <v>44</v>
      </c>
      <c r="F373" s="202"/>
      <c r="G373" s="203">
        <v>260000</v>
      </c>
    </row>
    <row r="374" spans="1:7" ht="126" outlineLevel="6">
      <c r="A374" s="174">
        <f t="shared" si="5"/>
        <v>363</v>
      </c>
      <c r="B374" s="201" t="s">
        <v>1054</v>
      </c>
      <c r="C374" s="202" t="s">
        <v>353</v>
      </c>
      <c r="D374" s="202" t="s">
        <v>533</v>
      </c>
      <c r="E374" s="202" t="s">
        <v>1055</v>
      </c>
      <c r="F374" s="202"/>
      <c r="G374" s="203">
        <v>260000</v>
      </c>
    </row>
    <row r="375" spans="1:7" ht="15.75" outlineLevel="7">
      <c r="A375" s="174">
        <f t="shared" si="5"/>
        <v>364</v>
      </c>
      <c r="B375" s="201" t="s">
        <v>544</v>
      </c>
      <c r="C375" s="202" t="s">
        <v>353</v>
      </c>
      <c r="D375" s="202" t="s">
        <v>533</v>
      </c>
      <c r="E375" s="202" t="s">
        <v>1055</v>
      </c>
      <c r="F375" s="202" t="s">
        <v>545</v>
      </c>
      <c r="G375" s="203">
        <v>260000</v>
      </c>
    </row>
    <row r="376" spans="1:7" ht="15.75" outlineLevel="2">
      <c r="A376" s="174">
        <f t="shared" si="5"/>
        <v>365</v>
      </c>
      <c r="B376" s="201" t="s">
        <v>706</v>
      </c>
      <c r="C376" s="202" t="s">
        <v>353</v>
      </c>
      <c r="D376" s="202" t="s">
        <v>707</v>
      </c>
      <c r="E376" s="202"/>
      <c r="F376" s="202"/>
      <c r="G376" s="203">
        <v>4526362.96</v>
      </c>
    </row>
    <row r="377" spans="1:7" ht="31.5" outlineLevel="3">
      <c r="A377" s="174">
        <f t="shared" si="5"/>
        <v>366</v>
      </c>
      <c r="B377" s="201" t="s">
        <v>484</v>
      </c>
      <c r="C377" s="202" t="s">
        <v>353</v>
      </c>
      <c r="D377" s="202" t="s">
        <v>707</v>
      </c>
      <c r="E377" s="202" t="s">
        <v>16</v>
      </c>
      <c r="F377" s="202"/>
      <c r="G377" s="203">
        <v>4526362.96</v>
      </c>
    </row>
    <row r="378" spans="1:7" ht="31.5" outlineLevel="4">
      <c r="A378" s="174">
        <f t="shared" si="5"/>
        <v>367</v>
      </c>
      <c r="B378" s="201" t="s">
        <v>355</v>
      </c>
      <c r="C378" s="202" t="s">
        <v>353</v>
      </c>
      <c r="D378" s="202" t="s">
        <v>707</v>
      </c>
      <c r="E378" s="202" t="s">
        <v>39</v>
      </c>
      <c r="F378" s="202"/>
      <c r="G378" s="203">
        <v>4526362.96</v>
      </c>
    </row>
    <row r="379" spans="1:7" ht="110.25" outlineLevel="6">
      <c r="A379" s="174">
        <f t="shared" si="5"/>
        <v>368</v>
      </c>
      <c r="B379" s="201" t="s">
        <v>356</v>
      </c>
      <c r="C379" s="202" t="s">
        <v>353</v>
      </c>
      <c r="D379" s="202" t="s">
        <v>707</v>
      </c>
      <c r="E379" s="202" t="s">
        <v>96</v>
      </c>
      <c r="F379" s="202"/>
      <c r="G379" s="203">
        <v>4325359.96</v>
      </c>
    </row>
    <row r="380" spans="1:7" ht="15.75" outlineLevel="7">
      <c r="A380" s="174">
        <f t="shared" si="5"/>
        <v>369</v>
      </c>
      <c r="B380" s="201" t="s">
        <v>544</v>
      </c>
      <c r="C380" s="202" t="s">
        <v>353</v>
      </c>
      <c r="D380" s="202" t="s">
        <v>707</v>
      </c>
      <c r="E380" s="202" t="s">
        <v>96</v>
      </c>
      <c r="F380" s="202" t="s">
        <v>545</v>
      </c>
      <c r="G380" s="203">
        <v>4325359.96</v>
      </c>
    </row>
    <row r="381" spans="1:7" ht="173.25" outlineLevel="6">
      <c r="A381" s="174">
        <f t="shared" si="5"/>
        <v>370</v>
      </c>
      <c r="B381" s="204" t="s">
        <v>1157</v>
      </c>
      <c r="C381" s="202" t="s">
        <v>353</v>
      </c>
      <c r="D381" s="202" t="s">
        <v>707</v>
      </c>
      <c r="E381" s="202" t="s">
        <v>1158</v>
      </c>
      <c r="F381" s="202"/>
      <c r="G381" s="203">
        <v>16396</v>
      </c>
    </row>
    <row r="382" spans="1:7" ht="15.75" outlineLevel="7">
      <c r="A382" s="174">
        <f t="shared" si="5"/>
        <v>371</v>
      </c>
      <c r="B382" s="201" t="s">
        <v>544</v>
      </c>
      <c r="C382" s="202" t="s">
        <v>353</v>
      </c>
      <c r="D382" s="202" t="s">
        <v>707</v>
      </c>
      <c r="E382" s="202" t="s">
        <v>1158</v>
      </c>
      <c r="F382" s="202" t="s">
        <v>545</v>
      </c>
      <c r="G382" s="203">
        <v>16396</v>
      </c>
    </row>
    <row r="383" spans="1:7" ht="126" outlineLevel="6">
      <c r="A383" s="174">
        <f t="shared" si="5"/>
        <v>372</v>
      </c>
      <c r="B383" s="204" t="s">
        <v>1048</v>
      </c>
      <c r="C383" s="202" t="s">
        <v>353</v>
      </c>
      <c r="D383" s="202" t="s">
        <v>707</v>
      </c>
      <c r="E383" s="202" t="s">
        <v>1049</v>
      </c>
      <c r="F383" s="202"/>
      <c r="G383" s="203">
        <v>35153</v>
      </c>
    </row>
    <row r="384" spans="1:7" ht="15.75" outlineLevel="7">
      <c r="A384" s="174">
        <f t="shared" si="5"/>
        <v>373</v>
      </c>
      <c r="B384" s="201" t="s">
        <v>544</v>
      </c>
      <c r="C384" s="202" t="s">
        <v>353</v>
      </c>
      <c r="D384" s="202" t="s">
        <v>707</v>
      </c>
      <c r="E384" s="202" t="s">
        <v>1049</v>
      </c>
      <c r="F384" s="202" t="s">
        <v>545</v>
      </c>
      <c r="G384" s="203">
        <v>35153</v>
      </c>
    </row>
    <row r="385" spans="1:7" ht="267.75" outlineLevel="6">
      <c r="A385" s="174">
        <f t="shared" si="5"/>
        <v>374</v>
      </c>
      <c r="B385" s="204" t="s">
        <v>1056</v>
      </c>
      <c r="C385" s="202" t="s">
        <v>353</v>
      </c>
      <c r="D385" s="202" t="s">
        <v>707</v>
      </c>
      <c r="E385" s="202" t="s">
        <v>1057</v>
      </c>
      <c r="F385" s="202"/>
      <c r="G385" s="203">
        <v>149454</v>
      </c>
    </row>
    <row r="386" spans="1:7" ht="15.75" outlineLevel="7">
      <c r="A386" s="174">
        <f t="shared" si="5"/>
        <v>375</v>
      </c>
      <c r="B386" s="201" t="s">
        <v>544</v>
      </c>
      <c r="C386" s="202" t="s">
        <v>353</v>
      </c>
      <c r="D386" s="202" t="s">
        <v>707</v>
      </c>
      <c r="E386" s="202" t="s">
        <v>1057</v>
      </c>
      <c r="F386" s="202" t="s">
        <v>545</v>
      </c>
      <c r="G386" s="203">
        <v>149454</v>
      </c>
    </row>
    <row r="387" spans="1:7" ht="15.75" outlineLevel="2">
      <c r="A387" s="174">
        <f t="shared" si="5"/>
        <v>376</v>
      </c>
      <c r="B387" s="201" t="s">
        <v>716</v>
      </c>
      <c r="C387" s="202" t="s">
        <v>353</v>
      </c>
      <c r="D387" s="202" t="s">
        <v>534</v>
      </c>
      <c r="E387" s="202"/>
      <c r="F387" s="202"/>
      <c r="G387" s="203">
        <v>2148058.7999999998</v>
      </c>
    </row>
    <row r="388" spans="1:7" ht="31.5" outlineLevel="3">
      <c r="A388" s="174">
        <f t="shared" si="5"/>
        <v>377</v>
      </c>
      <c r="B388" s="201" t="s">
        <v>484</v>
      </c>
      <c r="C388" s="202" t="s">
        <v>353</v>
      </c>
      <c r="D388" s="202" t="s">
        <v>534</v>
      </c>
      <c r="E388" s="202" t="s">
        <v>16</v>
      </c>
      <c r="F388" s="202"/>
      <c r="G388" s="203">
        <v>2148058.7999999998</v>
      </c>
    </row>
    <row r="389" spans="1:7" ht="47.25" outlineLevel="4">
      <c r="A389" s="174">
        <f t="shared" si="5"/>
        <v>378</v>
      </c>
      <c r="B389" s="201" t="s">
        <v>330</v>
      </c>
      <c r="C389" s="202" t="s">
        <v>353</v>
      </c>
      <c r="D389" s="202" t="s">
        <v>534</v>
      </c>
      <c r="E389" s="202" t="s">
        <v>43</v>
      </c>
      <c r="F389" s="202"/>
      <c r="G389" s="203">
        <v>2148058.7999999998</v>
      </c>
    </row>
    <row r="390" spans="1:7" ht="157.5" outlineLevel="6">
      <c r="A390" s="174">
        <f t="shared" si="5"/>
        <v>379</v>
      </c>
      <c r="B390" s="204" t="s">
        <v>566</v>
      </c>
      <c r="C390" s="202" t="s">
        <v>353</v>
      </c>
      <c r="D390" s="202" t="s">
        <v>534</v>
      </c>
      <c r="E390" s="202" t="s">
        <v>567</v>
      </c>
      <c r="F390" s="202"/>
      <c r="G390" s="203">
        <v>1648100</v>
      </c>
    </row>
    <row r="391" spans="1:7" ht="15.75" outlineLevel="7">
      <c r="A391" s="174">
        <f t="shared" si="5"/>
        <v>380</v>
      </c>
      <c r="B391" s="201" t="s">
        <v>544</v>
      </c>
      <c r="C391" s="202" t="s">
        <v>353</v>
      </c>
      <c r="D391" s="202" t="s">
        <v>534</v>
      </c>
      <c r="E391" s="202" t="s">
        <v>567</v>
      </c>
      <c r="F391" s="202" t="s">
        <v>545</v>
      </c>
      <c r="G391" s="203">
        <v>1648100</v>
      </c>
    </row>
    <row r="392" spans="1:7" ht="126" outlineLevel="6">
      <c r="A392" s="174">
        <f t="shared" si="5"/>
        <v>381</v>
      </c>
      <c r="B392" s="201" t="s">
        <v>717</v>
      </c>
      <c r="C392" s="202" t="s">
        <v>353</v>
      </c>
      <c r="D392" s="202" t="s">
        <v>534</v>
      </c>
      <c r="E392" s="202" t="s">
        <v>568</v>
      </c>
      <c r="F392" s="202"/>
      <c r="G392" s="203">
        <v>499958.8</v>
      </c>
    </row>
    <row r="393" spans="1:7" ht="47.25" outlineLevel="7">
      <c r="A393" s="174">
        <f t="shared" ref="A393:A456" si="6">A392+1</f>
        <v>382</v>
      </c>
      <c r="B393" s="201" t="s">
        <v>558</v>
      </c>
      <c r="C393" s="202" t="s">
        <v>353</v>
      </c>
      <c r="D393" s="202" t="s">
        <v>534</v>
      </c>
      <c r="E393" s="202" t="s">
        <v>568</v>
      </c>
      <c r="F393" s="202" t="s">
        <v>236</v>
      </c>
      <c r="G393" s="203">
        <v>160300</v>
      </c>
    </row>
    <row r="394" spans="1:7" ht="15.75" outlineLevel="7">
      <c r="A394" s="174">
        <f t="shared" si="6"/>
        <v>383</v>
      </c>
      <c r="B394" s="201" t="s">
        <v>544</v>
      </c>
      <c r="C394" s="202" t="s">
        <v>353</v>
      </c>
      <c r="D394" s="202" t="s">
        <v>534</v>
      </c>
      <c r="E394" s="202" t="s">
        <v>568</v>
      </c>
      <c r="F394" s="202" t="s">
        <v>545</v>
      </c>
      <c r="G394" s="203">
        <v>339658.8</v>
      </c>
    </row>
    <row r="395" spans="1:7" ht="15.75" outlineLevel="2">
      <c r="A395" s="174">
        <f t="shared" si="6"/>
        <v>384</v>
      </c>
      <c r="B395" s="201" t="s">
        <v>508</v>
      </c>
      <c r="C395" s="202" t="s">
        <v>353</v>
      </c>
      <c r="D395" s="202" t="s">
        <v>535</v>
      </c>
      <c r="E395" s="202"/>
      <c r="F395" s="202"/>
      <c r="G395" s="203">
        <v>14635517.58</v>
      </c>
    </row>
    <row r="396" spans="1:7" ht="31.5" outlineLevel="3">
      <c r="A396" s="174">
        <f t="shared" si="6"/>
        <v>385</v>
      </c>
      <c r="B396" s="201" t="s">
        <v>484</v>
      </c>
      <c r="C396" s="202" t="s">
        <v>353</v>
      </c>
      <c r="D396" s="202" t="s">
        <v>535</v>
      </c>
      <c r="E396" s="202" t="s">
        <v>16</v>
      </c>
      <c r="F396" s="202"/>
      <c r="G396" s="203">
        <v>14635517.58</v>
      </c>
    </row>
    <row r="397" spans="1:7" ht="47.25" outlineLevel="4">
      <c r="A397" s="174">
        <f t="shared" si="6"/>
        <v>386</v>
      </c>
      <c r="B397" s="201" t="s">
        <v>331</v>
      </c>
      <c r="C397" s="202" t="s">
        <v>353</v>
      </c>
      <c r="D397" s="202" t="s">
        <v>535</v>
      </c>
      <c r="E397" s="202" t="s">
        <v>44</v>
      </c>
      <c r="F397" s="202"/>
      <c r="G397" s="203">
        <v>4703186.67</v>
      </c>
    </row>
    <row r="398" spans="1:7" ht="110.25" outlineLevel="6">
      <c r="A398" s="174">
        <f t="shared" si="6"/>
        <v>387</v>
      </c>
      <c r="B398" s="201" t="s">
        <v>714</v>
      </c>
      <c r="C398" s="202" t="s">
        <v>353</v>
      </c>
      <c r="D398" s="202" t="s">
        <v>535</v>
      </c>
      <c r="E398" s="202" t="s">
        <v>715</v>
      </c>
      <c r="F398" s="202"/>
      <c r="G398" s="203">
        <v>4515532.9800000004</v>
      </c>
    </row>
    <row r="399" spans="1:7" ht="31.5" outlineLevel="7">
      <c r="A399" s="174">
        <f t="shared" si="6"/>
        <v>388</v>
      </c>
      <c r="B399" s="201" t="s">
        <v>348</v>
      </c>
      <c r="C399" s="202" t="s">
        <v>353</v>
      </c>
      <c r="D399" s="202" t="s">
        <v>535</v>
      </c>
      <c r="E399" s="202" t="s">
        <v>715</v>
      </c>
      <c r="F399" s="202" t="s">
        <v>493</v>
      </c>
      <c r="G399" s="203">
        <v>4256329.9800000004</v>
      </c>
    </row>
    <row r="400" spans="1:7" ht="47.25" outlineLevel="7">
      <c r="A400" s="174">
        <f t="shared" si="6"/>
        <v>389</v>
      </c>
      <c r="B400" s="201" t="s">
        <v>558</v>
      </c>
      <c r="C400" s="202" t="s">
        <v>353</v>
      </c>
      <c r="D400" s="202" t="s">
        <v>535</v>
      </c>
      <c r="E400" s="202" t="s">
        <v>715</v>
      </c>
      <c r="F400" s="202" t="s">
        <v>236</v>
      </c>
      <c r="G400" s="203">
        <v>258403</v>
      </c>
    </row>
    <row r="401" spans="1:7" ht="15.75" outlineLevel="7">
      <c r="A401" s="174">
        <f t="shared" si="6"/>
        <v>390</v>
      </c>
      <c r="B401" s="201" t="s">
        <v>315</v>
      </c>
      <c r="C401" s="202" t="s">
        <v>353</v>
      </c>
      <c r="D401" s="202" t="s">
        <v>535</v>
      </c>
      <c r="E401" s="202" t="s">
        <v>715</v>
      </c>
      <c r="F401" s="202" t="s">
        <v>316</v>
      </c>
      <c r="G401" s="203">
        <v>800</v>
      </c>
    </row>
    <row r="402" spans="1:7" ht="173.25" outlineLevel="6">
      <c r="A402" s="174">
        <f t="shared" si="6"/>
        <v>391</v>
      </c>
      <c r="B402" s="204" t="s">
        <v>1167</v>
      </c>
      <c r="C402" s="202" t="s">
        <v>353</v>
      </c>
      <c r="D402" s="202" t="s">
        <v>535</v>
      </c>
      <c r="E402" s="202" t="s">
        <v>1168</v>
      </c>
      <c r="F402" s="202"/>
      <c r="G402" s="203">
        <v>14209</v>
      </c>
    </row>
    <row r="403" spans="1:7" ht="31.5" outlineLevel="7">
      <c r="A403" s="174">
        <f t="shared" si="6"/>
        <v>392</v>
      </c>
      <c r="B403" s="201" t="s">
        <v>348</v>
      </c>
      <c r="C403" s="202" t="s">
        <v>353</v>
      </c>
      <c r="D403" s="202" t="s">
        <v>535</v>
      </c>
      <c r="E403" s="202" t="s">
        <v>1168</v>
      </c>
      <c r="F403" s="202" t="s">
        <v>493</v>
      </c>
      <c r="G403" s="203">
        <v>14209</v>
      </c>
    </row>
    <row r="404" spans="1:7" ht="126" outlineLevel="6">
      <c r="A404" s="174">
        <f t="shared" si="6"/>
        <v>393</v>
      </c>
      <c r="B404" s="204" t="s">
        <v>1058</v>
      </c>
      <c r="C404" s="202" t="s">
        <v>353</v>
      </c>
      <c r="D404" s="202" t="s">
        <v>535</v>
      </c>
      <c r="E404" s="202" t="s">
        <v>1059</v>
      </c>
      <c r="F404" s="202"/>
      <c r="G404" s="203">
        <v>173444.69</v>
      </c>
    </row>
    <row r="405" spans="1:7" ht="31.5" outlineLevel="7">
      <c r="A405" s="174">
        <f t="shared" si="6"/>
        <v>394</v>
      </c>
      <c r="B405" s="201" t="s">
        <v>348</v>
      </c>
      <c r="C405" s="202" t="s">
        <v>353</v>
      </c>
      <c r="D405" s="202" t="s">
        <v>535</v>
      </c>
      <c r="E405" s="202" t="s">
        <v>1059</v>
      </c>
      <c r="F405" s="202" t="s">
        <v>493</v>
      </c>
      <c r="G405" s="203">
        <v>173444.69</v>
      </c>
    </row>
    <row r="406" spans="1:7" ht="63" outlineLevel="4">
      <c r="A406" s="174">
        <f t="shared" si="6"/>
        <v>395</v>
      </c>
      <c r="B406" s="201" t="s">
        <v>339</v>
      </c>
      <c r="C406" s="202" t="s">
        <v>353</v>
      </c>
      <c r="D406" s="202" t="s">
        <v>535</v>
      </c>
      <c r="E406" s="202" t="s">
        <v>45</v>
      </c>
      <c r="F406" s="202"/>
      <c r="G406" s="203">
        <v>1330960</v>
      </c>
    </row>
    <row r="407" spans="1:7" ht="220.5" outlineLevel="6">
      <c r="A407" s="174">
        <f t="shared" si="6"/>
        <v>396</v>
      </c>
      <c r="B407" s="204" t="s">
        <v>1060</v>
      </c>
      <c r="C407" s="202" t="s">
        <v>353</v>
      </c>
      <c r="D407" s="202" t="s">
        <v>535</v>
      </c>
      <c r="E407" s="202" t="s">
        <v>99</v>
      </c>
      <c r="F407" s="202"/>
      <c r="G407" s="203">
        <v>1330960</v>
      </c>
    </row>
    <row r="408" spans="1:7" ht="47.25" outlineLevel="7">
      <c r="A408" s="174">
        <f t="shared" si="6"/>
        <v>397</v>
      </c>
      <c r="B408" s="201" t="s">
        <v>556</v>
      </c>
      <c r="C408" s="202" t="s">
        <v>353</v>
      </c>
      <c r="D408" s="202" t="s">
        <v>535</v>
      </c>
      <c r="E408" s="202" t="s">
        <v>99</v>
      </c>
      <c r="F408" s="202" t="s">
        <v>249</v>
      </c>
      <c r="G408" s="203">
        <v>867235</v>
      </c>
    </row>
    <row r="409" spans="1:7" ht="47.25" outlineLevel="7">
      <c r="A409" s="174">
        <f t="shared" si="6"/>
        <v>398</v>
      </c>
      <c r="B409" s="201" t="s">
        <v>558</v>
      </c>
      <c r="C409" s="202" t="s">
        <v>353</v>
      </c>
      <c r="D409" s="202" t="s">
        <v>535</v>
      </c>
      <c r="E409" s="202" t="s">
        <v>99</v>
      </c>
      <c r="F409" s="202" t="s">
        <v>236</v>
      </c>
      <c r="G409" s="203">
        <v>463725</v>
      </c>
    </row>
    <row r="410" spans="1:7" ht="47.25" outlineLevel="4">
      <c r="A410" s="174">
        <f t="shared" si="6"/>
        <v>399</v>
      </c>
      <c r="B410" s="201" t="s">
        <v>46</v>
      </c>
      <c r="C410" s="202" t="s">
        <v>353</v>
      </c>
      <c r="D410" s="202" t="s">
        <v>535</v>
      </c>
      <c r="E410" s="202" t="s">
        <v>47</v>
      </c>
      <c r="F410" s="202"/>
      <c r="G410" s="203">
        <v>8601370.9100000001</v>
      </c>
    </row>
    <row r="411" spans="1:7" ht="110.25" outlineLevel="6">
      <c r="A411" s="174">
        <f t="shared" si="6"/>
        <v>400</v>
      </c>
      <c r="B411" s="201" t="s">
        <v>340</v>
      </c>
      <c r="C411" s="202" t="s">
        <v>353</v>
      </c>
      <c r="D411" s="202" t="s">
        <v>535</v>
      </c>
      <c r="E411" s="202" t="s">
        <v>100</v>
      </c>
      <c r="F411" s="202"/>
      <c r="G411" s="203">
        <v>1637256</v>
      </c>
    </row>
    <row r="412" spans="1:7" ht="47.25" outlineLevel="7">
      <c r="A412" s="174">
        <f t="shared" si="6"/>
        <v>401</v>
      </c>
      <c r="B412" s="201" t="s">
        <v>556</v>
      </c>
      <c r="C412" s="202" t="s">
        <v>353</v>
      </c>
      <c r="D412" s="202" t="s">
        <v>535</v>
      </c>
      <c r="E412" s="202" t="s">
        <v>100</v>
      </c>
      <c r="F412" s="202" t="s">
        <v>249</v>
      </c>
      <c r="G412" s="203">
        <v>1498656</v>
      </c>
    </row>
    <row r="413" spans="1:7" ht="47.25" outlineLevel="7">
      <c r="A413" s="174">
        <f t="shared" si="6"/>
        <v>402</v>
      </c>
      <c r="B413" s="201" t="s">
        <v>558</v>
      </c>
      <c r="C413" s="202" t="s">
        <v>353</v>
      </c>
      <c r="D413" s="202" t="s">
        <v>535</v>
      </c>
      <c r="E413" s="202" t="s">
        <v>100</v>
      </c>
      <c r="F413" s="202" t="s">
        <v>236</v>
      </c>
      <c r="G413" s="203">
        <v>138600</v>
      </c>
    </row>
    <row r="414" spans="1:7" ht="110.25" outlineLevel="6">
      <c r="A414" s="174">
        <f t="shared" si="6"/>
        <v>403</v>
      </c>
      <c r="B414" s="201" t="s">
        <v>318</v>
      </c>
      <c r="C414" s="202" t="s">
        <v>353</v>
      </c>
      <c r="D414" s="202" t="s">
        <v>535</v>
      </c>
      <c r="E414" s="202" t="s">
        <v>101</v>
      </c>
      <c r="F414" s="202"/>
      <c r="G414" s="203">
        <v>6669918</v>
      </c>
    </row>
    <row r="415" spans="1:7" ht="31.5" outlineLevel="7">
      <c r="A415" s="174">
        <f t="shared" si="6"/>
        <v>404</v>
      </c>
      <c r="B415" s="201" t="s">
        <v>348</v>
      </c>
      <c r="C415" s="202" t="s">
        <v>353</v>
      </c>
      <c r="D415" s="202" t="s">
        <v>535</v>
      </c>
      <c r="E415" s="202" t="s">
        <v>101</v>
      </c>
      <c r="F415" s="202" t="s">
        <v>493</v>
      </c>
      <c r="G415" s="203">
        <v>5960535</v>
      </c>
    </row>
    <row r="416" spans="1:7" ht="47.25" outlineLevel="7">
      <c r="A416" s="174">
        <f t="shared" si="6"/>
        <v>405</v>
      </c>
      <c r="B416" s="201" t="s">
        <v>558</v>
      </c>
      <c r="C416" s="202" t="s">
        <v>353</v>
      </c>
      <c r="D416" s="202" t="s">
        <v>535</v>
      </c>
      <c r="E416" s="202" t="s">
        <v>101</v>
      </c>
      <c r="F416" s="202" t="s">
        <v>236</v>
      </c>
      <c r="G416" s="203">
        <v>709383</v>
      </c>
    </row>
    <row r="417" spans="1:7" ht="141.75" outlineLevel="6">
      <c r="A417" s="174">
        <f t="shared" si="6"/>
        <v>406</v>
      </c>
      <c r="B417" s="204" t="s">
        <v>1044</v>
      </c>
      <c r="C417" s="202" t="s">
        <v>353</v>
      </c>
      <c r="D417" s="202" t="s">
        <v>535</v>
      </c>
      <c r="E417" s="202" t="s">
        <v>1045</v>
      </c>
      <c r="F417" s="202"/>
      <c r="G417" s="203">
        <v>294196.90999999997</v>
      </c>
    </row>
    <row r="418" spans="1:7" ht="31.5" outlineLevel="7">
      <c r="A418" s="174">
        <f t="shared" si="6"/>
        <v>407</v>
      </c>
      <c r="B418" s="201" t="s">
        <v>348</v>
      </c>
      <c r="C418" s="202" t="s">
        <v>353</v>
      </c>
      <c r="D418" s="202" t="s">
        <v>535</v>
      </c>
      <c r="E418" s="202" t="s">
        <v>1045</v>
      </c>
      <c r="F418" s="202" t="s">
        <v>493</v>
      </c>
      <c r="G418" s="203">
        <v>238421.41</v>
      </c>
    </row>
    <row r="419" spans="1:7" ht="47.25" outlineLevel="7">
      <c r="A419" s="174">
        <f t="shared" si="6"/>
        <v>408</v>
      </c>
      <c r="B419" s="201" t="s">
        <v>556</v>
      </c>
      <c r="C419" s="202" t="s">
        <v>353</v>
      </c>
      <c r="D419" s="202" t="s">
        <v>535</v>
      </c>
      <c r="E419" s="202" t="s">
        <v>1045</v>
      </c>
      <c r="F419" s="202" t="s">
        <v>249</v>
      </c>
      <c r="G419" s="203">
        <v>55775.5</v>
      </c>
    </row>
    <row r="420" spans="1:7" ht="15.75" outlineLevel="1">
      <c r="A420" s="174">
        <f t="shared" si="6"/>
        <v>409</v>
      </c>
      <c r="B420" s="201" t="s">
        <v>483</v>
      </c>
      <c r="C420" s="202" t="s">
        <v>353</v>
      </c>
      <c r="D420" s="202" t="s">
        <v>466</v>
      </c>
      <c r="E420" s="202"/>
      <c r="F420" s="202"/>
      <c r="G420" s="203">
        <v>16919100</v>
      </c>
    </row>
    <row r="421" spans="1:7" ht="15.75" outlineLevel="2">
      <c r="A421" s="174">
        <f t="shared" si="6"/>
        <v>410</v>
      </c>
      <c r="B421" s="201" t="s">
        <v>513</v>
      </c>
      <c r="C421" s="202" t="s">
        <v>353</v>
      </c>
      <c r="D421" s="202" t="s">
        <v>441</v>
      </c>
      <c r="E421" s="202"/>
      <c r="F421" s="202"/>
      <c r="G421" s="203">
        <v>15982400</v>
      </c>
    </row>
    <row r="422" spans="1:7" ht="31.5" outlineLevel="3">
      <c r="A422" s="174">
        <f t="shared" si="6"/>
        <v>411</v>
      </c>
      <c r="B422" s="201" t="s">
        <v>484</v>
      </c>
      <c r="C422" s="202" t="s">
        <v>353</v>
      </c>
      <c r="D422" s="202" t="s">
        <v>441</v>
      </c>
      <c r="E422" s="202" t="s">
        <v>16</v>
      </c>
      <c r="F422" s="202"/>
      <c r="G422" s="203">
        <v>15982400</v>
      </c>
    </row>
    <row r="423" spans="1:7" ht="31.5" outlineLevel="4">
      <c r="A423" s="174">
        <f t="shared" si="6"/>
        <v>412</v>
      </c>
      <c r="B423" s="201" t="s">
        <v>355</v>
      </c>
      <c r="C423" s="202" t="s">
        <v>353</v>
      </c>
      <c r="D423" s="202" t="s">
        <v>441</v>
      </c>
      <c r="E423" s="202" t="s">
        <v>39</v>
      </c>
      <c r="F423" s="202"/>
      <c r="G423" s="203">
        <v>15982400</v>
      </c>
    </row>
    <row r="424" spans="1:7" ht="173.25" outlineLevel="6">
      <c r="A424" s="174">
        <f t="shared" si="6"/>
        <v>413</v>
      </c>
      <c r="B424" s="204" t="s">
        <v>319</v>
      </c>
      <c r="C424" s="202" t="s">
        <v>353</v>
      </c>
      <c r="D424" s="202" t="s">
        <v>441</v>
      </c>
      <c r="E424" s="202" t="s">
        <v>102</v>
      </c>
      <c r="F424" s="202"/>
      <c r="G424" s="203">
        <v>15982400</v>
      </c>
    </row>
    <row r="425" spans="1:7" ht="15.75" outlineLevel="7">
      <c r="A425" s="174">
        <f t="shared" si="6"/>
        <v>414</v>
      </c>
      <c r="B425" s="201" t="s">
        <v>544</v>
      </c>
      <c r="C425" s="202" t="s">
        <v>353</v>
      </c>
      <c r="D425" s="202" t="s">
        <v>441</v>
      </c>
      <c r="E425" s="202" t="s">
        <v>102</v>
      </c>
      <c r="F425" s="202" t="s">
        <v>545</v>
      </c>
      <c r="G425" s="203">
        <v>15982400</v>
      </c>
    </row>
    <row r="426" spans="1:7" ht="15.75" outlineLevel="2">
      <c r="A426" s="174">
        <f t="shared" si="6"/>
        <v>415</v>
      </c>
      <c r="B426" s="201" t="s">
        <v>514</v>
      </c>
      <c r="C426" s="202" t="s">
        <v>353</v>
      </c>
      <c r="D426" s="202" t="s">
        <v>238</v>
      </c>
      <c r="E426" s="202"/>
      <c r="F426" s="202"/>
      <c r="G426" s="203">
        <v>936700</v>
      </c>
    </row>
    <row r="427" spans="1:7" ht="31.5" outlineLevel="3">
      <c r="A427" s="174">
        <f t="shared" si="6"/>
        <v>416</v>
      </c>
      <c r="B427" s="201" t="s">
        <v>484</v>
      </c>
      <c r="C427" s="202" t="s">
        <v>353</v>
      </c>
      <c r="D427" s="202" t="s">
        <v>238</v>
      </c>
      <c r="E427" s="202" t="s">
        <v>16</v>
      </c>
      <c r="F427" s="202"/>
      <c r="G427" s="203">
        <v>936700</v>
      </c>
    </row>
    <row r="428" spans="1:7" ht="31.5" outlineLevel="4">
      <c r="A428" s="174">
        <f t="shared" si="6"/>
        <v>417</v>
      </c>
      <c r="B428" s="201" t="s">
        <v>355</v>
      </c>
      <c r="C428" s="202" t="s">
        <v>353</v>
      </c>
      <c r="D428" s="202" t="s">
        <v>238</v>
      </c>
      <c r="E428" s="202" t="s">
        <v>39</v>
      </c>
      <c r="F428" s="202"/>
      <c r="G428" s="203">
        <v>194000</v>
      </c>
    </row>
    <row r="429" spans="1:7" ht="267.75" outlineLevel="6">
      <c r="A429" s="174">
        <f t="shared" si="6"/>
        <v>418</v>
      </c>
      <c r="B429" s="204" t="s">
        <v>320</v>
      </c>
      <c r="C429" s="202" t="s">
        <v>353</v>
      </c>
      <c r="D429" s="202" t="s">
        <v>238</v>
      </c>
      <c r="E429" s="202" t="s">
        <v>103</v>
      </c>
      <c r="F429" s="202"/>
      <c r="G429" s="203">
        <v>194000</v>
      </c>
    </row>
    <row r="430" spans="1:7" ht="15.75" outlineLevel="7">
      <c r="A430" s="174">
        <f t="shared" si="6"/>
        <v>419</v>
      </c>
      <c r="B430" s="201" t="s">
        <v>544</v>
      </c>
      <c r="C430" s="202" t="s">
        <v>353</v>
      </c>
      <c r="D430" s="202" t="s">
        <v>238</v>
      </c>
      <c r="E430" s="202" t="s">
        <v>103</v>
      </c>
      <c r="F430" s="202" t="s">
        <v>545</v>
      </c>
      <c r="G430" s="203">
        <v>194000</v>
      </c>
    </row>
    <row r="431" spans="1:7" ht="47.25" outlineLevel="4">
      <c r="A431" s="174">
        <f t="shared" si="6"/>
        <v>420</v>
      </c>
      <c r="B431" s="201" t="s">
        <v>46</v>
      </c>
      <c r="C431" s="202" t="s">
        <v>353</v>
      </c>
      <c r="D431" s="202" t="s">
        <v>238</v>
      </c>
      <c r="E431" s="202" t="s">
        <v>47</v>
      </c>
      <c r="F431" s="202"/>
      <c r="G431" s="203">
        <v>742700</v>
      </c>
    </row>
    <row r="432" spans="1:7" ht="189" outlineLevel="6">
      <c r="A432" s="174">
        <f t="shared" si="6"/>
        <v>421</v>
      </c>
      <c r="B432" s="204" t="s">
        <v>321</v>
      </c>
      <c r="C432" s="202" t="s">
        <v>353</v>
      </c>
      <c r="D432" s="202" t="s">
        <v>238</v>
      </c>
      <c r="E432" s="202" t="s">
        <v>104</v>
      </c>
      <c r="F432" s="202"/>
      <c r="G432" s="203">
        <v>742700</v>
      </c>
    </row>
    <row r="433" spans="1:7" ht="47.25" outlineLevel="7">
      <c r="A433" s="174">
        <f t="shared" si="6"/>
        <v>422</v>
      </c>
      <c r="B433" s="201" t="s">
        <v>558</v>
      </c>
      <c r="C433" s="202" t="s">
        <v>353</v>
      </c>
      <c r="D433" s="202" t="s">
        <v>238</v>
      </c>
      <c r="E433" s="202" t="s">
        <v>104</v>
      </c>
      <c r="F433" s="202" t="s">
        <v>236</v>
      </c>
      <c r="G433" s="203">
        <v>14600</v>
      </c>
    </row>
    <row r="434" spans="1:7" ht="47.25" outlineLevel="7">
      <c r="A434" s="174">
        <f t="shared" si="6"/>
        <v>423</v>
      </c>
      <c r="B434" s="201" t="s">
        <v>428</v>
      </c>
      <c r="C434" s="202" t="s">
        <v>353</v>
      </c>
      <c r="D434" s="202" t="s">
        <v>238</v>
      </c>
      <c r="E434" s="202" t="s">
        <v>104</v>
      </c>
      <c r="F434" s="202" t="s">
        <v>429</v>
      </c>
      <c r="G434" s="203">
        <v>728100</v>
      </c>
    </row>
    <row r="435" spans="1:7" ht="15.75">
      <c r="A435" s="174">
        <f t="shared" si="6"/>
        <v>424</v>
      </c>
      <c r="B435" s="201" t="s">
        <v>322</v>
      </c>
      <c r="C435" s="202" t="s">
        <v>537</v>
      </c>
      <c r="D435" s="202"/>
      <c r="E435" s="202"/>
      <c r="F435" s="202"/>
      <c r="G435" s="203">
        <v>100473349.93000001</v>
      </c>
    </row>
    <row r="436" spans="1:7" ht="15.75" outlineLevel="1">
      <c r="A436" s="174">
        <f t="shared" si="6"/>
        <v>425</v>
      </c>
      <c r="B436" s="201" t="s">
        <v>551</v>
      </c>
      <c r="C436" s="202" t="s">
        <v>537</v>
      </c>
      <c r="D436" s="202" t="s">
        <v>458</v>
      </c>
      <c r="E436" s="202"/>
      <c r="F436" s="202"/>
      <c r="G436" s="203">
        <v>23952212.780000001</v>
      </c>
    </row>
    <row r="437" spans="1:7" ht="63" outlineLevel="2">
      <c r="A437" s="174">
        <f t="shared" si="6"/>
        <v>426</v>
      </c>
      <c r="B437" s="201" t="s">
        <v>906</v>
      </c>
      <c r="C437" s="202" t="s">
        <v>537</v>
      </c>
      <c r="D437" s="202" t="s">
        <v>239</v>
      </c>
      <c r="E437" s="202"/>
      <c r="F437" s="202"/>
      <c r="G437" s="203">
        <v>1022098.59</v>
      </c>
    </row>
    <row r="438" spans="1:7" ht="15.75" outlineLevel="3">
      <c r="A438" s="174">
        <f t="shared" si="6"/>
        <v>427</v>
      </c>
      <c r="B438" s="201" t="s">
        <v>1003</v>
      </c>
      <c r="C438" s="202" t="s">
        <v>537</v>
      </c>
      <c r="D438" s="202" t="s">
        <v>239</v>
      </c>
      <c r="E438" s="202" t="s">
        <v>1004</v>
      </c>
      <c r="F438" s="202"/>
      <c r="G438" s="203">
        <v>1022098.59</v>
      </c>
    </row>
    <row r="439" spans="1:7" ht="47.25" outlineLevel="4">
      <c r="A439" s="174">
        <f t="shared" si="6"/>
        <v>428</v>
      </c>
      <c r="B439" s="201" t="s">
        <v>48</v>
      </c>
      <c r="C439" s="202" t="s">
        <v>537</v>
      </c>
      <c r="D439" s="202" t="s">
        <v>239</v>
      </c>
      <c r="E439" s="202" t="s">
        <v>49</v>
      </c>
      <c r="F439" s="202"/>
      <c r="G439" s="203">
        <v>1022098.59</v>
      </c>
    </row>
    <row r="440" spans="1:7" ht="31.5" outlineLevel="6">
      <c r="A440" s="174">
        <f t="shared" si="6"/>
        <v>429</v>
      </c>
      <c r="B440" s="201" t="s">
        <v>323</v>
      </c>
      <c r="C440" s="202" t="s">
        <v>537</v>
      </c>
      <c r="D440" s="202" t="s">
        <v>239</v>
      </c>
      <c r="E440" s="202" t="s">
        <v>50</v>
      </c>
      <c r="F440" s="202"/>
      <c r="G440" s="203">
        <v>982787.1</v>
      </c>
    </row>
    <row r="441" spans="1:7" ht="47.25" outlineLevel="7">
      <c r="A441" s="174">
        <f t="shared" si="6"/>
        <v>430</v>
      </c>
      <c r="B441" s="201" t="s">
        <v>556</v>
      </c>
      <c r="C441" s="202" t="s">
        <v>537</v>
      </c>
      <c r="D441" s="202" t="s">
        <v>239</v>
      </c>
      <c r="E441" s="202" t="s">
        <v>50</v>
      </c>
      <c r="F441" s="202" t="s">
        <v>249</v>
      </c>
      <c r="G441" s="203">
        <v>982787.1</v>
      </c>
    </row>
    <row r="442" spans="1:7" ht="94.5" outlineLevel="6">
      <c r="A442" s="174">
        <f t="shared" si="6"/>
        <v>431</v>
      </c>
      <c r="B442" s="201" t="s">
        <v>1061</v>
      </c>
      <c r="C442" s="202" t="s">
        <v>537</v>
      </c>
      <c r="D442" s="202" t="s">
        <v>239</v>
      </c>
      <c r="E442" s="202" t="s">
        <v>1062</v>
      </c>
      <c r="F442" s="202"/>
      <c r="G442" s="203">
        <v>39311.49</v>
      </c>
    </row>
    <row r="443" spans="1:7" ht="47.25" outlineLevel="7">
      <c r="A443" s="174">
        <f t="shared" si="6"/>
        <v>432</v>
      </c>
      <c r="B443" s="201" t="s">
        <v>556</v>
      </c>
      <c r="C443" s="202" t="s">
        <v>537</v>
      </c>
      <c r="D443" s="202" t="s">
        <v>239</v>
      </c>
      <c r="E443" s="202" t="s">
        <v>1062</v>
      </c>
      <c r="F443" s="202" t="s">
        <v>249</v>
      </c>
      <c r="G443" s="203">
        <v>39311.49</v>
      </c>
    </row>
    <row r="444" spans="1:7" ht="78.75" outlineLevel="2">
      <c r="A444" s="174">
        <f t="shared" si="6"/>
        <v>433</v>
      </c>
      <c r="B444" s="201" t="s">
        <v>409</v>
      </c>
      <c r="C444" s="202" t="s">
        <v>537</v>
      </c>
      <c r="D444" s="202" t="s">
        <v>240</v>
      </c>
      <c r="E444" s="202"/>
      <c r="F444" s="202"/>
      <c r="G444" s="203">
        <v>2346088.34</v>
      </c>
    </row>
    <row r="445" spans="1:7" ht="15.75" outlineLevel="3">
      <c r="A445" s="174">
        <f t="shared" si="6"/>
        <v>434</v>
      </c>
      <c r="B445" s="201" t="s">
        <v>1003</v>
      </c>
      <c r="C445" s="202" t="s">
        <v>537</v>
      </c>
      <c r="D445" s="202" t="s">
        <v>240</v>
      </c>
      <c r="E445" s="202" t="s">
        <v>1004</v>
      </c>
      <c r="F445" s="202"/>
      <c r="G445" s="203">
        <v>2346088.34</v>
      </c>
    </row>
    <row r="446" spans="1:7" ht="47.25" outlineLevel="4">
      <c r="A446" s="174">
        <f t="shared" si="6"/>
        <v>435</v>
      </c>
      <c r="B446" s="201" t="s">
        <v>48</v>
      </c>
      <c r="C446" s="202" t="s">
        <v>537</v>
      </c>
      <c r="D446" s="202" t="s">
        <v>240</v>
      </c>
      <c r="E446" s="202" t="s">
        <v>49</v>
      </c>
      <c r="F446" s="202"/>
      <c r="G446" s="203">
        <v>2346088.34</v>
      </c>
    </row>
    <row r="447" spans="1:7" ht="47.25" outlineLevel="6">
      <c r="A447" s="174">
        <f t="shared" si="6"/>
        <v>436</v>
      </c>
      <c r="B447" s="201" t="s">
        <v>324</v>
      </c>
      <c r="C447" s="202" t="s">
        <v>537</v>
      </c>
      <c r="D447" s="202" t="s">
        <v>240</v>
      </c>
      <c r="E447" s="202" t="s">
        <v>51</v>
      </c>
      <c r="F447" s="202"/>
      <c r="G447" s="203">
        <v>2255854.16</v>
      </c>
    </row>
    <row r="448" spans="1:7" ht="47.25" outlineLevel="7">
      <c r="A448" s="174">
        <f t="shared" si="6"/>
        <v>437</v>
      </c>
      <c r="B448" s="201" t="s">
        <v>556</v>
      </c>
      <c r="C448" s="202" t="s">
        <v>537</v>
      </c>
      <c r="D448" s="202" t="s">
        <v>240</v>
      </c>
      <c r="E448" s="202" t="s">
        <v>51</v>
      </c>
      <c r="F448" s="202" t="s">
        <v>249</v>
      </c>
      <c r="G448" s="203">
        <v>2255854.16</v>
      </c>
    </row>
    <row r="449" spans="1:7" ht="94.5" outlineLevel="6">
      <c r="A449" s="174">
        <f t="shared" si="6"/>
        <v>438</v>
      </c>
      <c r="B449" s="201" t="s">
        <v>1061</v>
      </c>
      <c r="C449" s="202" t="s">
        <v>537</v>
      </c>
      <c r="D449" s="202" t="s">
        <v>240</v>
      </c>
      <c r="E449" s="202" t="s">
        <v>1062</v>
      </c>
      <c r="F449" s="202"/>
      <c r="G449" s="203">
        <v>90234.18</v>
      </c>
    </row>
    <row r="450" spans="1:7" ht="47.25" outlineLevel="7">
      <c r="A450" s="174">
        <f t="shared" si="6"/>
        <v>439</v>
      </c>
      <c r="B450" s="201" t="s">
        <v>556</v>
      </c>
      <c r="C450" s="202" t="s">
        <v>537</v>
      </c>
      <c r="D450" s="202" t="s">
        <v>240</v>
      </c>
      <c r="E450" s="202" t="s">
        <v>1062</v>
      </c>
      <c r="F450" s="202" t="s">
        <v>249</v>
      </c>
      <c r="G450" s="203">
        <v>90234.18</v>
      </c>
    </row>
    <row r="451" spans="1:7" ht="94.5" outlineLevel="2">
      <c r="A451" s="174">
        <f t="shared" si="6"/>
        <v>440</v>
      </c>
      <c r="B451" s="201" t="s">
        <v>410</v>
      </c>
      <c r="C451" s="202" t="s">
        <v>537</v>
      </c>
      <c r="D451" s="202" t="s">
        <v>438</v>
      </c>
      <c r="E451" s="202"/>
      <c r="F451" s="202"/>
      <c r="G451" s="203">
        <v>18166680.800000001</v>
      </c>
    </row>
    <row r="452" spans="1:7" ht="31.5" outlineLevel="3">
      <c r="A452" s="174">
        <f t="shared" si="6"/>
        <v>441</v>
      </c>
      <c r="B452" s="201" t="s">
        <v>927</v>
      </c>
      <c r="C452" s="202" t="s">
        <v>537</v>
      </c>
      <c r="D452" s="202" t="s">
        <v>438</v>
      </c>
      <c r="E452" s="202" t="s">
        <v>38</v>
      </c>
      <c r="F452" s="202"/>
      <c r="G452" s="203">
        <v>1781164.29</v>
      </c>
    </row>
    <row r="453" spans="1:7" ht="47.25" outlineLevel="4">
      <c r="A453" s="174">
        <f t="shared" si="6"/>
        <v>442</v>
      </c>
      <c r="B453" s="201" t="s">
        <v>325</v>
      </c>
      <c r="C453" s="202" t="s">
        <v>537</v>
      </c>
      <c r="D453" s="202" t="s">
        <v>438</v>
      </c>
      <c r="E453" s="202" t="s">
        <v>52</v>
      </c>
      <c r="F453" s="202"/>
      <c r="G453" s="203">
        <v>1781164.29</v>
      </c>
    </row>
    <row r="454" spans="1:7" ht="94.5" outlineLevel="6">
      <c r="A454" s="174">
        <f t="shared" si="6"/>
        <v>443</v>
      </c>
      <c r="B454" s="201" t="s">
        <v>569</v>
      </c>
      <c r="C454" s="202" t="s">
        <v>537</v>
      </c>
      <c r="D454" s="202" t="s">
        <v>438</v>
      </c>
      <c r="E454" s="202" t="s">
        <v>105</v>
      </c>
      <c r="F454" s="202"/>
      <c r="G454" s="203">
        <v>1713123.33</v>
      </c>
    </row>
    <row r="455" spans="1:7" ht="47.25" outlineLevel="7">
      <c r="A455" s="174">
        <f t="shared" si="6"/>
        <v>444</v>
      </c>
      <c r="B455" s="201" t="s">
        <v>556</v>
      </c>
      <c r="C455" s="202" t="s">
        <v>537</v>
      </c>
      <c r="D455" s="202" t="s">
        <v>438</v>
      </c>
      <c r="E455" s="202" t="s">
        <v>105</v>
      </c>
      <c r="F455" s="202" t="s">
        <v>249</v>
      </c>
      <c r="G455" s="203">
        <v>1701024.08</v>
      </c>
    </row>
    <row r="456" spans="1:7" ht="47.25" outlineLevel="7">
      <c r="A456" s="174">
        <f t="shared" si="6"/>
        <v>445</v>
      </c>
      <c r="B456" s="201" t="s">
        <v>558</v>
      </c>
      <c r="C456" s="202" t="s">
        <v>537</v>
      </c>
      <c r="D456" s="202" t="s">
        <v>438</v>
      </c>
      <c r="E456" s="202" t="s">
        <v>105</v>
      </c>
      <c r="F456" s="202" t="s">
        <v>236</v>
      </c>
      <c r="G456" s="203">
        <v>12099.25</v>
      </c>
    </row>
    <row r="457" spans="1:7" ht="126" outlineLevel="6">
      <c r="A457" s="174">
        <f t="shared" ref="A457:A520" si="7">A456+1</f>
        <v>446</v>
      </c>
      <c r="B457" s="204" t="s">
        <v>1046</v>
      </c>
      <c r="C457" s="202" t="s">
        <v>537</v>
      </c>
      <c r="D457" s="202" t="s">
        <v>438</v>
      </c>
      <c r="E457" s="202" t="s">
        <v>1047</v>
      </c>
      <c r="F457" s="202"/>
      <c r="G457" s="203">
        <v>68040.960000000006</v>
      </c>
    </row>
    <row r="458" spans="1:7" ht="47.25" outlineLevel="7">
      <c r="A458" s="174">
        <f t="shared" si="7"/>
        <v>447</v>
      </c>
      <c r="B458" s="201" t="s">
        <v>556</v>
      </c>
      <c r="C458" s="202" t="s">
        <v>537</v>
      </c>
      <c r="D458" s="202" t="s">
        <v>438</v>
      </c>
      <c r="E458" s="202" t="s">
        <v>1047</v>
      </c>
      <c r="F458" s="202" t="s">
        <v>249</v>
      </c>
      <c r="G458" s="203">
        <v>68040.960000000006</v>
      </c>
    </row>
    <row r="459" spans="1:7" ht="63" outlineLevel="3">
      <c r="A459" s="174">
        <f t="shared" si="7"/>
        <v>448</v>
      </c>
      <c r="B459" s="201" t="s">
        <v>722</v>
      </c>
      <c r="C459" s="202" t="s">
        <v>537</v>
      </c>
      <c r="D459" s="202" t="s">
        <v>438</v>
      </c>
      <c r="E459" s="202" t="s">
        <v>723</v>
      </c>
      <c r="F459" s="202"/>
      <c r="G459" s="203">
        <v>492916.44</v>
      </c>
    </row>
    <row r="460" spans="1:7" ht="31.5" outlineLevel="4">
      <c r="A460" s="174">
        <f t="shared" si="7"/>
        <v>449</v>
      </c>
      <c r="B460" s="201" t="s">
        <v>326</v>
      </c>
      <c r="C460" s="202" t="s">
        <v>537</v>
      </c>
      <c r="D460" s="202" t="s">
        <v>438</v>
      </c>
      <c r="E460" s="202" t="s">
        <v>724</v>
      </c>
      <c r="F460" s="202"/>
      <c r="G460" s="203">
        <v>492916.44</v>
      </c>
    </row>
    <row r="461" spans="1:7" ht="126" outlineLevel="6">
      <c r="A461" s="174">
        <f t="shared" si="7"/>
        <v>450</v>
      </c>
      <c r="B461" s="204" t="s">
        <v>739</v>
      </c>
      <c r="C461" s="202" t="s">
        <v>537</v>
      </c>
      <c r="D461" s="202" t="s">
        <v>438</v>
      </c>
      <c r="E461" s="202" t="s">
        <v>725</v>
      </c>
      <c r="F461" s="202"/>
      <c r="G461" s="203">
        <v>474659.67</v>
      </c>
    </row>
    <row r="462" spans="1:7" ht="47.25" outlineLevel="7">
      <c r="A462" s="174">
        <f t="shared" si="7"/>
        <v>451</v>
      </c>
      <c r="B462" s="201" t="s">
        <v>556</v>
      </c>
      <c r="C462" s="202" t="s">
        <v>537</v>
      </c>
      <c r="D462" s="202" t="s">
        <v>438</v>
      </c>
      <c r="E462" s="202" t="s">
        <v>725</v>
      </c>
      <c r="F462" s="202" t="s">
        <v>249</v>
      </c>
      <c r="G462" s="203">
        <v>456418.91</v>
      </c>
    </row>
    <row r="463" spans="1:7" ht="47.25" outlineLevel="7">
      <c r="A463" s="174">
        <f t="shared" si="7"/>
        <v>452</v>
      </c>
      <c r="B463" s="201" t="s">
        <v>558</v>
      </c>
      <c r="C463" s="202" t="s">
        <v>537</v>
      </c>
      <c r="D463" s="202" t="s">
        <v>438</v>
      </c>
      <c r="E463" s="202" t="s">
        <v>725</v>
      </c>
      <c r="F463" s="202" t="s">
        <v>236</v>
      </c>
      <c r="G463" s="203">
        <v>18240.759999999998</v>
      </c>
    </row>
    <row r="464" spans="1:7" ht="157.5" outlineLevel="6">
      <c r="A464" s="174">
        <f t="shared" si="7"/>
        <v>453</v>
      </c>
      <c r="B464" s="204" t="s">
        <v>1063</v>
      </c>
      <c r="C464" s="202" t="s">
        <v>537</v>
      </c>
      <c r="D464" s="202" t="s">
        <v>438</v>
      </c>
      <c r="E464" s="202" t="s">
        <v>1064</v>
      </c>
      <c r="F464" s="202"/>
      <c r="G464" s="203">
        <v>18256.77</v>
      </c>
    </row>
    <row r="465" spans="1:7" ht="47.25" outlineLevel="7">
      <c r="A465" s="174">
        <f t="shared" si="7"/>
        <v>454</v>
      </c>
      <c r="B465" s="201" t="s">
        <v>556</v>
      </c>
      <c r="C465" s="202" t="s">
        <v>537</v>
      </c>
      <c r="D465" s="202" t="s">
        <v>438</v>
      </c>
      <c r="E465" s="202" t="s">
        <v>1064</v>
      </c>
      <c r="F465" s="202" t="s">
        <v>249</v>
      </c>
      <c r="G465" s="203">
        <v>18256.77</v>
      </c>
    </row>
    <row r="466" spans="1:7" ht="15.75" outlineLevel="3">
      <c r="A466" s="174">
        <f t="shared" si="7"/>
        <v>455</v>
      </c>
      <c r="B466" s="201" t="s">
        <v>1003</v>
      </c>
      <c r="C466" s="202" t="s">
        <v>537</v>
      </c>
      <c r="D466" s="202" t="s">
        <v>438</v>
      </c>
      <c r="E466" s="202" t="s">
        <v>1004</v>
      </c>
      <c r="F466" s="202"/>
      <c r="G466" s="203">
        <v>15892600.07</v>
      </c>
    </row>
    <row r="467" spans="1:7" ht="47.25" outlineLevel="4">
      <c r="A467" s="174">
        <f t="shared" si="7"/>
        <v>456</v>
      </c>
      <c r="B467" s="201" t="s">
        <v>48</v>
      </c>
      <c r="C467" s="202" t="s">
        <v>537</v>
      </c>
      <c r="D467" s="202" t="s">
        <v>438</v>
      </c>
      <c r="E467" s="202" t="s">
        <v>49</v>
      </c>
      <c r="F467" s="202"/>
      <c r="G467" s="203">
        <v>15886121.85</v>
      </c>
    </row>
    <row r="468" spans="1:7" ht="47.25" outlineLevel="6">
      <c r="A468" s="174">
        <f t="shared" si="7"/>
        <v>457</v>
      </c>
      <c r="B468" s="201" t="s">
        <v>324</v>
      </c>
      <c r="C468" s="202" t="s">
        <v>537</v>
      </c>
      <c r="D468" s="202" t="s">
        <v>438</v>
      </c>
      <c r="E468" s="202" t="s">
        <v>51</v>
      </c>
      <c r="F468" s="202"/>
      <c r="G468" s="203">
        <v>15504853.85</v>
      </c>
    </row>
    <row r="469" spans="1:7" ht="47.25" outlineLevel="7">
      <c r="A469" s="174">
        <f t="shared" si="7"/>
        <v>458</v>
      </c>
      <c r="B469" s="201" t="s">
        <v>556</v>
      </c>
      <c r="C469" s="202" t="s">
        <v>537</v>
      </c>
      <c r="D469" s="202" t="s">
        <v>438</v>
      </c>
      <c r="E469" s="202" t="s">
        <v>51</v>
      </c>
      <c r="F469" s="202" t="s">
        <v>249</v>
      </c>
      <c r="G469" s="203">
        <v>9795387.4100000001</v>
      </c>
    </row>
    <row r="470" spans="1:7" ht="47.25" outlineLevel="7">
      <c r="A470" s="174">
        <f t="shared" si="7"/>
        <v>459</v>
      </c>
      <c r="B470" s="201" t="s">
        <v>558</v>
      </c>
      <c r="C470" s="202" t="s">
        <v>537</v>
      </c>
      <c r="D470" s="202" t="s">
        <v>438</v>
      </c>
      <c r="E470" s="202" t="s">
        <v>51</v>
      </c>
      <c r="F470" s="202" t="s">
        <v>236</v>
      </c>
      <c r="G470" s="203">
        <v>5600713.9100000001</v>
      </c>
    </row>
    <row r="471" spans="1:7" ht="15.75" outlineLevel="7">
      <c r="A471" s="174">
        <f t="shared" si="7"/>
        <v>460</v>
      </c>
      <c r="B471" s="201" t="s">
        <v>1065</v>
      </c>
      <c r="C471" s="202" t="s">
        <v>537</v>
      </c>
      <c r="D471" s="202" t="s">
        <v>438</v>
      </c>
      <c r="E471" s="202" t="s">
        <v>51</v>
      </c>
      <c r="F471" s="202" t="s">
        <v>1066</v>
      </c>
      <c r="G471" s="203">
        <v>53870.720000000001</v>
      </c>
    </row>
    <row r="472" spans="1:7" ht="15.75" outlineLevel="7">
      <c r="A472" s="174">
        <f t="shared" si="7"/>
        <v>461</v>
      </c>
      <c r="B472" s="201" t="s">
        <v>315</v>
      </c>
      <c r="C472" s="202" t="s">
        <v>537</v>
      </c>
      <c r="D472" s="202" t="s">
        <v>438</v>
      </c>
      <c r="E472" s="202" t="s">
        <v>51</v>
      </c>
      <c r="F472" s="202" t="s">
        <v>316</v>
      </c>
      <c r="G472" s="203">
        <v>54881.81</v>
      </c>
    </row>
    <row r="473" spans="1:7" ht="94.5" outlineLevel="6">
      <c r="A473" s="174">
        <f t="shared" si="7"/>
        <v>462</v>
      </c>
      <c r="B473" s="201" t="s">
        <v>1061</v>
      </c>
      <c r="C473" s="202" t="s">
        <v>537</v>
      </c>
      <c r="D473" s="202" t="s">
        <v>438</v>
      </c>
      <c r="E473" s="202" t="s">
        <v>1062</v>
      </c>
      <c r="F473" s="202"/>
      <c r="G473" s="203">
        <v>381268</v>
      </c>
    </row>
    <row r="474" spans="1:7" ht="47.25" outlineLevel="7">
      <c r="A474" s="174">
        <f t="shared" si="7"/>
        <v>463</v>
      </c>
      <c r="B474" s="201" t="s">
        <v>556</v>
      </c>
      <c r="C474" s="202" t="s">
        <v>537</v>
      </c>
      <c r="D474" s="202" t="s">
        <v>438</v>
      </c>
      <c r="E474" s="202" t="s">
        <v>1062</v>
      </c>
      <c r="F474" s="202" t="s">
        <v>249</v>
      </c>
      <c r="G474" s="203">
        <v>381268</v>
      </c>
    </row>
    <row r="475" spans="1:7" ht="15.75" outlineLevel="4">
      <c r="A475" s="174">
        <f t="shared" si="7"/>
        <v>464</v>
      </c>
      <c r="B475" s="201" t="s">
        <v>560</v>
      </c>
      <c r="C475" s="202" t="s">
        <v>537</v>
      </c>
      <c r="D475" s="202" t="s">
        <v>438</v>
      </c>
      <c r="E475" s="202" t="s">
        <v>5</v>
      </c>
      <c r="F475" s="202"/>
      <c r="G475" s="203">
        <v>6478.22</v>
      </c>
    </row>
    <row r="476" spans="1:7" ht="110.25" outlineLevel="6">
      <c r="A476" s="174">
        <f t="shared" si="7"/>
        <v>465</v>
      </c>
      <c r="B476" s="201" t="s">
        <v>1124</v>
      </c>
      <c r="C476" s="202" t="s">
        <v>537</v>
      </c>
      <c r="D476" s="202" t="s">
        <v>438</v>
      </c>
      <c r="E476" s="202" t="s">
        <v>1125</v>
      </c>
      <c r="F476" s="202"/>
      <c r="G476" s="203">
        <v>6478.22</v>
      </c>
    </row>
    <row r="477" spans="1:7" ht="47.25" outlineLevel="7">
      <c r="A477" s="174">
        <f t="shared" si="7"/>
        <v>466</v>
      </c>
      <c r="B477" s="201" t="s">
        <v>556</v>
      </c>
      <c r="C477" s="202" t="s">
        <v>537</v>
      </c>
      <c r="D477" s="202" t="s">
        <v>438</v>
      </c>
      <c r="E477" s="202" t="s">
        <v>1125</v>
      </c>
      <c r="F477" s="202" t="s">
        <v>249</v>
      </c>
      <c r="G477" s="203">
        <v>6478.22</v>
      </c>
    </row>
    <row r="478" spans="1:7" ht="15.75" outlineLevel="2">
      <c r="A478" s="174">
        <f t="shared" si="7"/>
        <v>467</v>
      </c>
      <c r="B478" s="201" t="s">
        <v>907</v>
      </c>
      <c r="C478" s="202" t="s">
        <v>537</v>
      </c>
      <c r="D478" s="202" t="s">
        <v>908</v>
      </c>
      <c r="E478" s="202"/>
      <c r="F478" s="202"/>
      <c r="G478" s="203">
        <v>128700</v>
      </c>
    </row>
    <row r="479" spans="1:7" ht="15.75" outlineLevel="3">
      <c r="A479" s="174">
        <f t="shared" si="7"/>
        <v>468</v>
      </c>
      <c r="B479" s="201" t="s">
        <v>1003</v>
      </c>
      <c r="C479" s="202" t="s">
        <v>537</v>
      </c>
      <c r="D479" s="202" t="s">
        <v>908</v>
      </c>
      <c r="E479" s="202" t="s">
        <v>1004</v>
      </c>
      <c r="F479" s="202"/>
      <c r="G479" s="203">
        <v>128700</v>
      </c>
    </row>
    <row r="480" spans="1:7" ht="47.25" outlineLevel="4">
      <c r="A480" s="174">
        <f t="shared" si="7"/>
        <v>469</v>
      </c>
      <c r="B480" s="201" t="s">
        <v>48</v>
      </c>
      <c r="C480" s="202" t="s">
        <v>537</v>
      </c>
      <c r="D480" s="202" t="s">
        <v>908</v>
      </c>
      <c r="E480" s="202" t="s">
        <v>49</v>
      </c>
      <c r="F480" s="202"/>
      <c r="G480" s="203">
        <v>128700</v>
      </c>
    </row>
    <row r="481" spans="1:7" ht="189" outlineLevel="6">
      <c r="A481" s="174">
        <f t="shared" si="7"/>
        <v>470</v>
      </c>
      <c r="B481" s="204" t="s">
        <v>570</v>
      </c>
      <c r="C481" s="202" t="s">
        <v>537</v>
      </c>
      <c r="D481" s="202" t="s">
        <v>908</v>
      </c>
      <c r="E481" s="202" t="s">
        <v>571</v>
      </c>
      <c r="F481" s="202"/>
      <c r="G481" s="203">
        <v>128700</v>
      </c>
    </row>
    <row r="482" spans="1:7" ht="47.25" outlineLevel="7">
      <c r="A482" s="174">
        <f t="shared" si="7"/>
        <v>471</v>
      </c>
      <c r="B482" s="201" t="s">
        <v>558</v>
      </c>
      <c r="C482" s="202" t="s">
        <v>537</v>
      </c>
      <c r="D482" s="202" t="s">
        <v>908</v>
      </c>
      <c r="E482" s="202" t="s">
        <v>571</v>
      </c>
      <c r="F482" s="202" t="s">
        <v>236</v>
      </c>
      <c r="G482" s="203">
        <v>128700</v>
      </c>
    </row>
    <row r="483" spans="1:7" ht="15.75" outlineLevel="2">
      <c r="A483" s="174">
        <f t="shared" si="7"/>
        <v>472</v>
      </c>
      <c r="B483" s="201" t="s">
        <v>453</v>
      </c>
      <c r="C483" s="202" t="s">
        <v>537</v>
      </c>
      <c r="D483" s="202" t="s">
        <v>241</v>
      </c>
      <c r="E483" s="202"/>
      <c r="F483" s="202"/>
      <c r="G483" s="203">
        <v>302017</v>
      </c>
    </row>
    <row r="484" spans="1:7" ht="15.75" outlineLevel="3">
      <c r="A484" s="174">
        <f t="shared" si="7"/>
        <v>473</v>
      </c>
      <c r="B484" s="201" t="s">
        <v>1003</v>
      </c>
      <c r="C484" s="202" t="s">
        <v>537</v>
      </c>
      <c r="D484" s="202" t="s">
        <v>241</v>
      </c>
      <c r="E484" s="202" t="s">
        <v>1004</v>
      </c>
      <c r="F484" s="202"/>
      <c r="G484" s="203">
        <v>302017</v>
      </c>
    </row>
    <row r="485" spans="1:7" ht="47.25" outlineLevel="4">
      <c r="A485" s="174">
        <f t="shared" si="7"/>
        <v>474</v>
      </c>
      <c r="B485" s="201" t="s">
        <v>48</v>
      </c>
      <c r="C485" s="202" t="s">
        <v>537</v>
      </c>
      <c r="D485" s="202" t="s">
        <v>241</v>
      </c>
      <c r="E485" s="202" t="s">
        <v>49</v>
      </c>
      <c r="F485" s="202"/>
      <c r="G485" s="203">
        <v>302017</v>
      </c>
    </row>
    <row r="486" spans="1:7" ht="47.25" outlineLevel="6">
      <c r="A486" s="174">
        <f t="shared" si="7"/>
        <v>475</v>
      </c>
      <c r="B486" s="201" t="s">
        <v>411</v>
      </c>
      <c r="C486" s="202" t="s">
        <v>537</v>
      </c>
      <c r="D486" s="202" t="s">
        <v>241</v>
      </c>
      <c r="E486" s="202" t="s">
        <v>54</v>
      </c>
      <c r="F486" s="202"/>
      <c r="G486" s="203">
        <v>302017</v>
      </c>
    </row>
    <row r="487" spans="1:7" ht="15.75" outlineLevel="7">
      <c r="A487" s="174">
        <f t="shared" si="7"/>
        <v>476</v>
      </c>
      <c r="B487" s="201" t="s">
        <v>412</v>
      </c>
      <c r="C487" s="202" t="s">
        <v>537</v>
      </c>
      <c r="D487" s="202" t="s">
        <v>241</v>
      </c>
      <c r="E487" s="202" t="s">
        <v>54</v>
      </c>
      <c r="F487" s="202" t="s">
        <v>413</v>
      </c>
      <c r="G487" s="203">
        <v>302017</v>
      </c>
    </row>
    <row r="488" spans="1:7" ht="15.75" outlineLevel="2">
      <c r="A488" s="174">
        <f t="shared" si="7"/>
        <v>477</v>
      </c>
      <c r="B488" s="201" t="s">
        <v>454</v>
      </c>
      <c r="C488" s="202" t="s">
        <v>537</v>
      </c>
      <c r="D488" s="202" t="s">
        <v>433</v>
      </c>
      <c r="E488" s="202"/>
      <c r="F488" s="202"/>
      <c r="G488" s="203">
        <v>1986628.05</v>
      </c>
    </row>
    <row r="489" spans="1:7" ht="15.75" outlineLevel="3">
      <c r="A489" s="174">
        <f t="shared" si="7"/>
        <v>478</v>
      </c>
      <c r="B489" s="201" t="s">
        <v>1003</v>
      </c>
      <c r="C489" s="202" t="s">
        <v>537</v>
      </c>
      <c r="D489" s="202" t="s">
        <v>433</v>
      </c>
      <c r="E489" s="202" t="s">
        <v>1004</v>
      </c>
      <c r="F489" s="202"/>
      <c r="G489" s="203">
        <v>1986628.05</v>
      </c>
    </row>
    <row r="490" spans="1:7" ht="47.25" outlineLevel="4">
      <c r="A490" s="174">
        <f t="shared" si="7"/>
        <v>479</v>
      </c>
      <c r="B490" s="201" t="s">
        <v>48</v>
      </c>
      <c r="C490" s="202" t="s">
        <v>537</v>
      </c>
      <c r="D490" s="202" t="s">
        <v>433</v>
      </c>
      <c r="E490" s="202" t="s">
        <v>49</v>
      </c>
      <c r="F490" s="202"/>
      <c r="G490" s="203">
        <v>1983315.75</v>
      </c>
    </row>
    <row r="491" spans="1:7" ht="47.25" outlineLevel="6">
      <c r="A491" s="174">
        <f t="shared" si="7"/>
        <v>480</v>
      </c>
      <c r="B491" s="201" t="s">
        <v>414</v>
      </c>
      <c r="C491" s="202" t="s">
        <v>537</v>
      </c>
      <c r="D491" s="202" t="s">
        <v>433</v>
      </c>
      <c r="E491" s="202" t="s">
        <v>55</v>
      </c>
      <c r="F491" s="202"/>
      <c r="G491" s="203">
        <v>1242803.3600000001</v>
      </c>
    </row>
    <row r="492" spans="1:7" ht="31.5" outlineLevel="7">
      <c r="A492" s="174">
        <f t="shared" si="7"/>
        <v>481</v>
      </c>
      <c r="B492" s="201" t="s">
        <v>348</v>
      </c>
      <c r="C492" s="202" t="s">
        <v>537</v>
      </c>
      <c r="D492" s="202" t="s">
        <v>433</v>
      </c>
      <c r="E492" s="202" t="s">
        <v>55</v>
      </c>
      <c r="F492" s="202" t="s">
        <v>493</v>
      </c>
      <c r="G492" s="203">
        <v>866341.21</v>
      </c>
    </row>
    <row r="493" spans="1:7" ht="47.25" outlineLevel="7">
      <c r="A493" s="174">
        <f t="shared" si="7"/>
        <v>482</v>
      </c>
      <c r="B493" s="201" t="s">
        <v>558</v>
      </c>
      <c r="C493" s="202" t="s">
        <v>537</v>
      </c>
      <c r="D493" s="202" t="s">
        <v>433</v>
      </c>
      <c r="E493" s="202" t="s">
        <v>55</v>
      </c>
      <c r="F493" s="202" t="s">
        <v>236</v>
      </c>
      <c r="G493" s="203">
        <v>376462.15</v>
      </c>
    </row>
    <row r="494" spans="1:7" ht="94.5" outlineLevel="6">
      <c r="A494" s="174">
        <f t="shared" si="7"/>
        <v>483</v>
      </c>
      <c r="B494" s="201" t="s">
        <v>1061</v>
      </c>
      <c r="C494" s="202" t="s">
        <v>537</v>
      </c>
      <c r="D494" s="202" t="s">
        <v>433</v>
      </c>
      <c r="E494" s="202" t="s">
        <v>1062</v>
      </c>
      <c r="F494" s="202"/>
      <c r="G494" s="203">
        <v>32712.39</v>
      </c>
    </row>
    <row r="495" spans="1:7" ht="31.5" outlineLevel="7">
      <c r="A495" s="174">
        <f t="shared" si="7"/>
        <v>484</v>
      </c>
      <c r="B495" s="201" t="s">
        <v>348</v>
      </c>
      <c r="C495" s="202" t="s">
        <v>537</v>
      </c>
      <c r="D495" s="202" t="s">
        <v>433</v>
      </c>
      <c r="E495" s="202" t="s">
        <v>1062</v>
      </c>
      <c r="F495" s="202" t="s">
        <v>493</v>
      </c>
      <c r="G495" s="203">
        <v>32712.39</v>
      </c>
    </row>
    <row r="496" spans="1:7" ht="110.25" outlineLevel="6">
      <c r="A496" s="174">
        <f t="shared" si="7"/>
        <v>485</v>
      </c>
      <c r="B496" s="201" t="s">
        <v>415</v>
      </c>
      <c r="C496" s="202" t="s">
        <v>537</v>
      </c>
      <c r="D496" s="202" t="s">
        <v>433</v>
      </c>
      <c r="E496" s="202" t="s">
        <v>56</v>
      </c>
      <c r="F496" s="202"/>
      <c r="G496" s="203">
        <v>14000</v>
      </c>
    </row>
    <row r="497" spans="1:7" ht="47.25" outlineLevel="7">
      <c r="A497" s="174">
        <f t="shared" si="7"/>
        <v>486</v>
      </c>
      <c r="B497" s="201" t="s">
        <v>556</v>
      </c>
      <c r="C497" s="202" t="s">
        <v>537</v>
      </c>
      <c r="D497" s="202" t="s">
        <v>433</v>
      </c>
      <c r="E497" s="202" t="s">
        <v>56</v>
      </c>
      <c r="F497" s="202" t="s">
        <v>249</v>
      </c>
      <c r="G497" s="203">
        <v>13010</v>
      </c>
    </row>
    <row r="498" spans="1:7" ht="47.25" outlineLevel="7">
      <c r="A498" s="174">
        <f t="shared" si="7"/>
        <v>487</v>
      </c>
      <c r="B498" s="201" t="s">
        <v>558</v>
      </c>
      <c r="C498" s="202" t="s">
        <v>537</v>
      </c>
      <c r="D498" s="202" t="s">
        <v>433</v>
      </c>
      <c r="E498" s="202" t="s">
        <v>56</v>
      </c>
      <c r="F498" s="202" t="s">
        <v>236</v>
      </c>
      <c r="G498" s="203">
        <v>990</v>
      </c>
    </row>
    <row r="499" spans="1:7" ht="110.25" outlineLevel="6">
      <c r="A499" s="174">
        <f t="shared" si="7"/>
        <v>488</v>
      </c>
      <c r="B499" s="201" t="s">
        <v>474</v>
      </c>
      <c r="C499" s="202" t="s">
        <v>537</v>
      </c>
      <c r="D499" s="202" t="s">
        <v>433</v>
      </c>
      <c r="E499" s="202" t="s">
        <v>57</v>
      </c>
      <c r="F499" s="202"/>
      <c r="G499" s="203">
        <v>207400</v>
      </c>
    </row>
    <row r="500" spans="1:7" ht="31.5" outlineLevel="7">
      <c r="A500" s="174">
        <f t="shared" si="7"/>
        <v>489</v>
      </c>
      <c r="B500" s="201" t="s">
        <v>348</v>
      </c>
      <c r="C500" s="202" t="s">
        <v>537</v>
      </c>
      <c r="D500" s="202" t="s">
        <v>433</v>
      </c>
      <c r="E500" s="202" t="s">
        <v>57</v>
      </c>
      <c r="F500" s="202" t="s">
        <v>493</v>
      </c>
      <c r="G500" s="203">
        <v>168054.7</v>
      </c>
    </row>
    <row r="501" spans="1:7" ht="47.25" outlineLevel="7">
      <c r="A501" s="174">
        <f t="shared" si="7"/>
        <v>490</v>
      </c>
      <c r="B501" s="201" t="s">
        <v>558</v>
      </c>
      <c r="C501" s="202" t="s">
        <v>537</v>
      </c>
      <c r="D501" s="202" t="s">
        <v>433</v>
      </c>
      <c r="E501" s="202" t="s">
        <v>57</v>
      </c>
      <c r="F501" s="202" t="s">
        <v>236</v>
      </c>
      <c r="G501" s="203">
        <v>39345.300000000003</v>
      </c>
    </row>
    <row r="502" spans="1:7" ht="141.75" outlineLevel="6">
      <c r="A502" s="174">
        <f t="shared" si="7"/>
        <v>491</v>
      </c>
      <c r="B502" s="204" t="s">
        <v>418</v>
      </c>
      <c r="C502" s="202" t="s">
        <v>537</v>
      </c>
      <c r="D502" s="202" t="s">
        <v>433</v>
      </c>
      <c r="E502" s="202" t="s">
        <v>58</v>
      </c>
      <c r="F502" s="202"/>
      <c r="G502" s="203">
        <v>486400</v>
      </c>
    </row>
    <row r="503" spans="1:7" ht="47.25" outlineLevel="7">
      <c r="A503" s="174">
        <f t="shared" si="7"/>
        <v>492</v>
      </c>
      <c r="B503" s="201" t="s">
        <v>556</v>
      </c>
      <c r="C503" s="202" t="s">
        <v>537</v>
      </c>
      <c r="D503" s="202" t="s">
        <v>433</v>
      </c>
      <c r="E503" s="202" t="s">
        <v>58</v>
      </c>
      <c r="F503" s="202" t="s">
        <v>249</v>
      </c>
      <c r="G503" s="203">
        <v>433637.48</v>
      </c>
    </row>
    <row r="504" spans="1:7" ht="47.25" outlineLevel="7">
      <c r="A504" s="174">
        <f t="shared" si="7"/>
        <v>493</v>
      </c>
      <c r="B504" s="201" t="s">
        <v>558</v>
      </c>
      <c r="C504" s="202" t="s">
        <v>537</v>
      </c>
      <c r="D504" s="202" t="s">
        <v>433</v>
      </c>
      <c r="E504" s="202" t="s">
        <v>58</v>
      </c>
      <c r="F504" s="202" t="s">
        <v>236</v>
      </c>
      <c r="G504" s="203">
        <v>52762.52</v>
      </c>
    </row>
    <row r="505" spans="1:7" ht="15.75" outlineLevel="4">
      <c r="A505" s="174">
        <f t="shared" si="7"/>
        <v>494</v>
      </c>
      <c r="B505" s="201" t="s">
        <v>560</v>
      </c>
      <c r="C505" s="202" t="s">
        <v>537</v>
      </c>
      <c r="D505" s="202" t="s">
        <v>433</v>
      </c>
      <c r="E505" s="202" t="s">
        <v>5</v>
      </c>
      <c r="F505" s="202"/>
      <c r="G505" s="203">
        <v>3312.3</v>
      </c>
    </row>
    <row r="506" spans="1:7" ht="110.25" outlineLevel="6">
      <c r="A506" s="174">
        <f t="shared" si="7"/>
        <v>495</v>
      </c>
      <c r="B506" s="201" t="s">
        <v>1124</v>
      </c>
      <c r="C506" s="202" t="s">
        <v>537</v>
      </c>
      <c r="D506" s="202" t="s">
        <v>433</v>
      </c>
      <c r="E506" s="202" t="s">
        <v>1125</v>
      </c>
      <c r="F506" s="202"/>
      <c r="G506" s="203">
        <v>3312.3</v>
      </c>
    </row>
    <row r="507" spans="1:7" ht="31.5" outlineLevel="7">
      <c r="A507" s="174">
        <f t="shared" si="7"/>
        <v>496</v>
      </c>
      <c r="B507" s="201" t="s">
        <v>348</v>
      </c>
      <c r="C507" s="202" t="s">
        <v>537</v>
      </c>
      <c r="D507" s="202" t="s">
        <v>433</v>
      </c>
      <c r="E507" s="202" t="s">
        <v>1125</v>
      </c>
      <c r="F507" s="202" t="s">
        <v>493</v>
      </c>
      <c r="G507" s="203">
        <v>3312.3</v>
      </c>
    </row>
    <row r="508" spans="1:7" ht="47.25" outlineLevel="1">
      <c r="A508" s="174">
        <f t="shared" si="7"/>
        <v>497</v>
      </c>
      <c r="B508" s="201" t="s">
        <v>475</v>
      </c>
      <c r="C508" s="202" t="s">
        <v>537</v>
      </c>
      <c r="D508" s="202" t="s">
        <v>460</v>
      </c>
      <c r="E508" s="202"/>
      <c r="F508" s="202"/>
      <c r="G508" s="203">
        <v>2573045.9300000002</v>
      </c>
    </row>
    <row r="509" spans="1:7" ht="63" outlineLevel="2">
      <c r="A509" s="174">
        <f t="shared" si="7"/>
        <v>498</v>
      </c>
      <c r="B509" s="201" t="s">
        <v>455</v>
      </c>
      <c r="C509" s="202" t="s">
        <v>537</v>
      </c>
      <c r="D509" s="202" t="s">
        <v>470</v>
      </c>
      <c r="E509" s="202"/>
      <c r="F509" s="202"/>
      <c r="G509" s="203">
        <v>2551045.9300000002</v>
      </c>
    </row>
    <row r="510" spans="1:7" ht="63" outlineLevel="3">
      <c r="A510" s="174">
        <f t="shared" si="7"/>
        <v>499</v>
      </c>
      <c r="B510" s="201" t="s">
        <v>722</v>
      </c>
      <c r="C510" s="202" t="s">
        <v>537</v>
      </c>
      <c r="D510" s="202" t="s">
        <v>470</v>
      </c>
      <c r="E510" s="202" t="s">
        <v>723</v>
      </c>
      <c r="F510" s="202"/>
      <c r="G510" s="203">
        <v>2551045.9300000002</v>
      </c>
    </row>
    <row r="511" spans="1:7" ht="141.75" outlineLevel="4">
      <c r="A511" s="174">
        <f t="shared" si="7"/>
        <v>500</v>
      </c>
      <c r="B511" s="204" t="s">
        <v>572</v>
      </c>
      <c r="C511" s="202" t="s">
        <v>537</v>
      </c>
      <c r="D511" s="202" t="s">
        <v>470</v>
      </c>
      <c r="E511" s="202" t="s">
        <v>853</v>
      </c>
      <c r="F511" s="202"/>
      <c r="G511" s="203">
        <v>2551045.9300000002</v>
      </c>
    </row>
    <row r="512" spans="1:7" ht="252" outlineLevel="6">
      <c r="A512" s="174">
        <f t="shared" si="7"/>
        <v>501</v>
      </c>
      <c r="B512" s="204" t="s">
        <v>1067</v>
      </c>
      <c r="C512" s="202" t="s">
        <v>537</v>
      </c>
      <c r="D512" s="202" t="s">
        <v>470</v>
      </c>
      <c r="E512" s="202" t="s">
        <v>1068</v>
      </c>
      <c r="F512" s="202"/>
      <c r="G512" s="203">
        <v>88835.82</v>
      </c>
    </row>
    <row r="513" spans="1:7" ht="31.5" outlineLevel="7">
      <c r="A513" s="174">
        <f t="shared" si="7"/>
        <v>502</v>
      </c>
      <c r="B513" s="201" t="s">
        <v>348</v>
      </c>
      <c r="C513" s="202" t="s">
        <v>537</v>
      </c>
      <c r="D513" s="202" t="s">
        <v>470</v>
      </c>
      <c r="E513" s="202" t="s">
        <v>1068</v>
      </c>
      <c r="F513" s="202" t="s">
        <v>493</v>
      </c>
      <c r="G513" s="203">
        <v>88835.82</v>
      </c>
    </row>
    <row r="514" spans="1:7" ht="252" outlineLevel="6">
      <c r="A514" s="174">
        <f t="shared" si="7"/>
        <v>503</v>
      </c>
      <c r="B514" s="204" t="s">
        <v>854</v>
      </c>
      <c r="C514" s="202" t="s">
        <v>537</v>
      </c>
      <c r="D514" s="202" t="s">
        <v>470</v>
      </c>
      <c r="E514" s="202" t="s">
        <v>855</v>
      </c>
      <c r="F514" s="202"/>
      <c r="G514" s="203">
        <v>2247996.11</v>
      </c>
    </row>
    <row r="515" spans="1:7" ht="31.5" outlineLevel="7">
      <c r="A515" s="174">
        <f t="shared" si="7"/>
        <v>504</v>
      </c>
      <c r="B515" s="201" t="s">
        <v>348</v>
      </c>
      <c r="C515" s="202" t="s">
        <v>537</v>
      </c>
      <c r="D515" s="202" t="s">
        <v>470</v>
      </c>
      <c r="E515" s="202" t="s">
        <v>855</v>
      </c>
      <c r="F515" s="202" t="s">
        <v>493</v>
      </c>
      <c r="G515" s="203">
        <v>2220895.6</v>
      </c>
    </row>
    <row r="516" spans="1:7" ht="47.25" outlineLevel="7">
      <c r="A516" s="174">
        <f t="shared" si="7"/>
        <v>505</v>
      </c>
      <c r="B516" s="201" t="s">
        <v>558</v>
      </c>
      <c r="C516" s="202" t="s">
        <v>537</v>
      </c>
      <c r="D516" s="202" t="s">
        <v>470</v>
      </c>
      <c r="E516" s="202" t="s">
        <v>855</v>
      </c>
      <c r="F516" s="202" t="s">
        <v>236</v>
      </c>
      <c r="G516" s="203">
        <v>27100.51</v>
      </c>
    </row>
    <row r="517" spans="1:7" ht="299.25" outlineLevel="6">
      <c r="A517" s="174">
        <f t="shared" si="7"/>
        <v>506</v>
      </c>
      <c r="B517" s="204" t="s">
        <v>1069</v>
      </c>
      <c r="C517" s="202" t="s">
        <v>537</v>
      </c>
      <c r="D517" s="202" t="s">
        <v>470</v>
      </c>
      <c r="E517" s="202" t="s">
        <v>1070</v>
      </c>
      <c r="F517" s="202"/>
      <c r="G517" s="203">
        <v>214000</v>
      </c>
    </row>
    <row r="518" spans="1:7" ht="47.25" outlineLevel="7">
      <c r="A518" s="174">
        <f t="shared" si="7"/>
        <v>507</v>
      </c>
      <c r="B518" s="201" t="s">
        <v>558</v>
      </c>
      <c r="C518" s="202" t="s">
        <v>537</v>
      </c>
      <c r="D518" s="202" t="s">
        <v>470</v>
      </c>
      <c r="E518" s="202" t="s">
        <v>1070</v>
      </c>
      <c r="F518" s="202" t="s">
        <v>236</v>
      </c>
      <c r="G518" s="203">
        <v>214000</v>
      </c>
    </row>
    <row r="519" spans="1:7" ht="283.5" outlineLevel="6">
      <c r="A519" s="174">
        <f t="shared" si="7"/>
        <v>508</v>
      </c>
      <c r="B519" s="204" t="s">
        <v>1071</v>
      </c>
      <c r="C519" s="202" t="s">
        <v>537</v>
      </c>
      <c r="D519" s="202" t="s">
        <v>470</v>
      </c>
      <c r="E519" s="202" t="s">
        <v>1072</v>
      </c>
      <c r="F519" s="202"/>
      <c r="G519" s="203">
        <v>214</v>
      </c>
    </row>
    <row r="520" spans="1:7" ht="47.25" outlineLevel="7">
      <c r="A520" s="174">
        <f t="shared" si="7"/>
        <v>509</v>
      </c>
      <c r="B520" s="201" t="s">
        <v>558</v>
      </c>
      <c r="C520" s="202" t="s">
        <v>537</v>
      </c>
      <c r="D520" s="202" t="s">
        <v>470</v>
      </c>
      <c r="E520" s="202" t="s">
        <v>1072</v>
      </c>
      <c r="F520" s="202" t="s">
        <v>236</v>
      </c>
      <c r="G520" s="203">
        <v>214</v>
      </c>
    </row>
    <row r="521" spans="1:7" ht="47.25" outlineLevel="2">
      <c r="A521" s="174">
        <f t="shared" ref="A521:A584" si="8">A520+1</f>
        <v>510</v>
      </c>
      <c r="B521" s="201" t="s">
        <v>692</v>
      </c>
      <c r="C521" s="202" t="s">
        <v>537</v>
      </c>
      <c r="D521" s="202" t="s">
        <v>693</v>
      </c>
      <c r="E521" s="202"/>
      <c r="F521" s="202"/>
      <c r="G521" s="203">
        <v>22000</v>
      </c>
    </row>
    <row r="522" spans="1:7" ht="63" outlineLevel="3">
      <c r="A522" s="174">
        <f t="shared" si="8"/>
        <v>511</v>
      </c>
      <c r="B522" s="201" t="s">
        <v>722</v>
      </c>
      <c r="C522" s="202" t="s">
        <v>537</v>
      </c>
      <c r="D522" s="202" t="s">
        <v>693</v>
      </c>
      <c r="E522" s="202" t="s">
        <v>723</v>
      </c>
      <c r="F522" s="202"/>
      <c r="G522" s="203">
        <v>22000</v>
      </c>
    </row>
    <row r="523" spans="1:7" ht="47.25" outlineLevel="4">
      <c r="A523" s="174">
        <f t="shared" si="8"/>
        <v>512</v>
      </c>
      <c r="B523" s="201" t="s">
        <v>849</v>
      </c>
      <c r="C523" s="202" t="s">
        <v>537</v>
      </c>
      <c r="D523" s="202" t="s">
        <v>693</v>
      </c>
      <c r="E523" s="202" t="s">
        <v>850</v>
      </c>
      <c r="F523" s="202"/>
      <c r="G523" s="203">
        <v>22000</v>
      </c>
    </row>
    <row r="524" spans="1:7" ht="157.5" outlineLevel="6">
      <c r="A524" s="174">
        <f t="shared" si="8"/>
        <v>513</v>
      </c>
      <c r="B524" s="204" t="s">
        <v>851</v>
      </c>
      <c r="C524" s="202" t="s">
        <v>537</v>
      </c>
      <c r="D524" s="202" t="s">
        <v>693</v>
      </c>
      <c r="E524" s="202" t="s">
        <v>852</v>
      </c>
      <c r="F524" s="202"/>
      <c r="G524" s="203">
        <v>22000</v>
      </c>
    </row>
    <row r="525" spans="1:7" ht="47.25" outlineLevel="7">
      <c r="A525" s="174">
        <f t="shared" si="8"/>
        <v>514</v>
      </c>
      <c r="B525" s="201" t="s">
        <v>558</v>
      </c>
      <c r="C525" s="202" t="s">
        <v>537</v>
      </c>
      <c r="D525" s="202" t="s">
        <v>693</v>
      </c>
      <c r="E525" s="202" t="s">
        <v>852</v>
      </c>
      <c r="F525" s="202" t="s">
        <v>236</v>
      </c>
      <c r="G525" s="203">
        <v>22000</v>
      </c>
    </row>
    <row r="526" spans="1:7" ht="15.75" outlineLevel="1">
      <c r="A526" s="174">
        <f t="shared" si="8"/>
        <v>515</v>
      </c>
      <c r="B526" s="201" t="s">
        <v>481</v>
      </c>
      <c r="C526" s="202" t="s">
        <v>537</v>
      </c>
      <c r="D526" s="202" t="s">
        <v>461</v>
      </c>
      <c r="E526" s="202"/>
      <c r="F526" s="202"/>
      <c r="G526" s="203">
        <v>1638360</v>
      </c>
    </row>
    <row r="527" spans="1:7" ht="31.5" outlineLevel="2">
      <c r="A527" s="174">
        <f t="shared" si="8"/>
        <v>516</v>
      </c>
      <c r="B527" s="201" t="s">
        <v>497</v>
      </c>
      <c r="C527" s="202" t="s">
        <v>537</v>
      </c>
      <c r="D527" s="202" t="s">
        <v>439</v>
      </c>
      <c r="E527" s="202"/>
      <c r="F527" s="202"/>
      <c r="G527" s="203">
        <v>1638360</v>
      </c>
    </row>
    <row r="528" spans="1:7" ht="78.75" outlineLevel="3">
      <c r="A528" s="174">
        <f t="shared" si="8"/>
        <v>517</v>
      </c>
      <c r="B528" s="201" t="s">
        <v>59</v>
      </c>
      <c r="C528" s="202" t="s">
        <v>537</v>
      </c>
      <c r="D528" s="202" t="s">
        <v>439</v>
      </c>
      <c r="E528" s="202" t="s">
        <v>60</v>
      </c>
      <c r="F528" s="202"/>
      <c r="G528" s="203">
        <v>888360</v>
      </c>
    </row>
    <row r="529" spans="1:7" ht="47.25" outlineLevel="4">
      <c r="A529" s="174">
        <f t="shared" si="8"/>
        <v>518</v>
      </c>
      <c r="B529" s="201" t="s">
        <v>731</v>
      </c>
      <c r="C529" s="202" t="s">
        <v>537</v>
      </c>
      <c r="D529" s="202" t="s">
        <v>439</v>
      </c>
      <c r="E529" s="202" t="s">
        <v>61</v>
      </c>
      <c r="F529" s="202"/>
      <c r="G529" s="203">
        <v>888360</v>
      </c>
    </row>
    <row r="530" spans="1:7" ht="220.5" outlineLevel="6">
      <c r="A530" s="174">
        <f t="shared" si="8"/>
        <v>519</v>
      </c>
      <c r="B530" s="204" t="s">
        <v>1169</v>
      </c>
      <c r="C530" s="202" t="s">
        <v>537</v>
      </c>
      <c r="D530" s="202" t="s">
        <v>439</v>
      </c>
      <c r="E530" s="202" t="s">
        <v>1170</v>
      </c>
      <c r="F530" s="202"/>
      <c r="G530" s="203">
        <v>788360</v>
      </c>
    </row>
    <row r="531" spans="1:7" ht="78.75" outlineLevel="7">
      <c r="A531" s="174">
        <f t="shared" si="8"/>
        <v>520</v>
      </c>
      <c r="B531" s="201" t="s">
        <v>696</v>
      </c>
      <c r="C531" s="202" t="s">
        <v>537</v>
      </c>
      <c r="D531" s="202" t="s">
        <v>439</v>
      </c>
      <c r="E531" s="202" t="s">
        <v>1170</v>
      </c>
      <c r="F531" s="202" t="s">
        <v>503</v>
      </c>
      <c r="G531" s="203">
        <v>788360</v>
      </c>
    </row>
    <row r="532" spans="1:7" ht="204.75" outlineLevel="6">
      <c r="A532" s="174">
        <f t="shared" si="8"/>
        <v>521</v>
      </c>
      <c r="B532" s="204" t="s">
        <v>741</v>
      </c>
      <c r="C532" s="202" t="s">
        <v>537</v>
      </c>
      <c r="D532" s="202" t="s">
        <v>439</v>
      </c>
      <c r="E532" s="202" t="s">
        <v>732</v>
      </c>
      <c r="F532" s="202"/>
      <c r="G532" s="203">
        <v>100000</v>
      </c>
    </row>
    <row r="533" spans="1:7" ht="78.75" outlineLevel="7">
      <c r="A533" s="174">
        <f t="shared" si="8"/>
        <v>522</v>
      </c>
      <c r="B533" s="201" t="s">
        <v>696</v>
      </c>
      <c r="C533" s="202" t="s">
        <v>537</v>
      </c>
      <c r="D533" s="202" t="s">
        <v>439</v>
      </c>
      <c r="E533" s="202" t="s">
        <v>732</v>
      </c>
      <c r="F533" s="202" t="s">
        <v>503</v>
      </c>
      <c r="G533" s="203">
        <v>100000</v>
      </c>
    </row>
    <row r="534" spans="1:7" ht="78.75" outlineLevel="3">
      <c r="A534" s="174">
        <f t="shared" si="8"/>
        <v>523</v>
      </c>
      <c r="B534" s="201" t="s">
        <v>733</v>
      </c>
      <c r="C534" s="202" t="s">
        <v>537</v>
      </c>
      <c r="D534" s="202" t="s">
        <v>439</v>
      </c>
      <c r="E534" s="202" t="s">
        <v>734</v>
      </c>
      <c r="F534" s="202"/>
      <c r="G534" s="203">
        <v>750000</v>
      </c>
    </row>
    <row r="535" spans="1:7" ht="157.5" outlineLevel="6">
      <c r="A535" s="174">
        <f t="shared" si="8"/>
        <v>524</v>
      </c>
      <c r="B535" s="204" t="s">
        <v>856</v>
      </c>
      <c r="C535" s="202" t="s">
        <v>537</v>
      </c>
      <c r="D535" s="202" t="s">
        <v>439</v>
      </c>
      <c r="E535" s="202" t="s">
        <v>735</v>
      </c>
      <c r="F535" s="202"/>
      <c r="G535" s="203">
        <v>750000</v>
      </c>
    </row>
    <row r="536" spans="1:7" ht="47.25" outlineLevel="7">
      <c r="A536" s="174">
        <f t="shared" si="8"/>
        <v>525</v>
      </c>
      <c r="B536" s="201" t="s">
        <v>558</v>
      </c>
      <c r="C536" s="202" t="s">
        <v>537</v>
      </c>
      <c r="D536" s="202" t="s">
        <v>439</v>
      </c>
      <c r="E536" s="202" t="s">
        <v>735</v>
      </c>
      <c r="F536" s="202" t="s">
        <v>236</v>
      </c>
      <c r="G536" s="203">
        <v>750000</v>
      </c>
    </row>
    <row r="537" spans="1:7" ht="15.75" outlineLevel="1">
      <c r="A537" s="174">
        <f t="shared" si="8"/>
        <v>526</v>
      </c>
      <c r="B537" s="201" t="s">
        <v>354</v>
      </c>
      <c r="C537" s="202" t="s">
        <v>537</v>
      </c>
      <c r="D537" s="202" t="s">
        <v>463</v>
      </c>
      <c r="E537" s="202"/>
      <c r="F537" s="202"/>
      <c r="G537" s="203">
        <v>15241790.43</v>
      </c>
    </row>
    <row r="538" spans="1:7" ht="15.75" outlineLevel="2">
      <c r="A538" s="174">
        <f t="shared" si="8"/>
        <v>527</v>
      </c>
      <c r="B538" s="201" t="s">
        <v>706</v>
      </c>
      <c r="C538" s="202" t="s">
        <v>537</v>
      </c>
      <c r="D538" s="202" t="s">
        <v>707</v>
      </c>
      <c r="E538" s="202"/>
      <c r="F538" s="202"/>
      <c r="G538" s="203">
        <v>9951806.8900000006</v>
      </c>
    </row>
    <row r="539" spans="1:7" ht="31.5" outlineLevel="3">
      <c r="A539" s="174">
        <f t="shared" si="8"/>
        <v>528</v>
      </c>
      <c r="B539" s="201" t="s">
        <v>927</v>
      </c>
      <c r="C539" s="202" t="s">
        <v>537</v>
      </c>
      <c r="D539" s="202" t="s">
        <v>707</v>
      </c>
      <c r="E539" s="202" t="s">
        <v>38</v>
      </c>
      <c r="F539" s="202"/>
      <c r="G539" s="203">
        <v>5426221.8200000003</v>
      </c>
    </row>
    <row r="540" spans="1:7" ht="47.25" outlineLevel="4">
      <c r="A540" s="174">
        <f t="shared" si="8"/>
        <v>529</v>
      </c>
      <c r="B540" s="201" t="s">
        <v>325</v>
      </c>
      <c r="C540" s="202" t="s">
        <v>537</v>
      </c>
      <c r="D540" s="202" t="s">
        <v>707</v>
      </c>
      <c r="E540" s="202" t="s">
        <v>52</v>
      </c>
      <c r="F540" s="202"/>
      <c r="G540" s="203">
        <v>5426221.8200000003</v>
      </c>
    </row>
    <row r="541" spans="1:7" ht="126" outlineLevel="6">
      <c r="A541" s="174">
        <f t="shared" si="8"/>
        <v>530</v>
      </c>
      <c r="B541" s="201" t="s">
        <v>573</v>
      </c>
      <c r="C541" s="202" t="s">
        <v>537</v>
      </c>
      <c r="D541" s="202" t="s">
        <v>707</v>
      </c>
      <c r="E541" s="202" t="s">
        <v>106</v>
      </c>
      <c r="F541" s="202"/>
      <c r="G541" s="203">
        <v>5118728.25</v>
      </c>
    </row>
    <row r="542" spans="1:7" ht="15.75" outlineLevel="7">
      <c r="A542" s="174">
        <f t="shared" si="8"/>
        <v>531</v>
      </c>
      <c r="B542" s="201" t="s">
        <v>544</v>
      </c>
      <c r="C542" s="202" t="s">
        <v>537</v>
      </c>
      <c r="D542" s="202" t="s">
        <v>707</v>
      </c>
      <c r="E542" s="202" t="s">
        <v>106</v>
      </c>
      <c r="F542" s="202" t="s">
        <v>545</v>
      </c>
      <c r="G542" s="203">
        <v>5118728.25</v>
      </c>
    </row>
    <row r="543" spans="1:7" ht="173.25" outlineLevel="6">
      <c r="A543" s="174">
        <f t="shared" si="8"/>
        <v>532</v>
      </c>
      <c r="B543" s="204" t="s">
        <v>1171</v>
      </c>
      <c r="C543" s="202" t="s">
        <v>537</v>
      </c>
      <c r="D543" s="202" t="s">
        <v>707</v>
      </c>
      <c r="E543" s="202" t="s">
        <v>1172</v>
      </c>
      <c r="F543" s="202"/>
      <c r="G543" s="203">
        <v>3312.3</v>
      </c>
    </row>
    <row r="544" spans="1:7" ht="15.75" outlineLevel="7">
      <c r="A544" s="174">
        <f t="shared" si="8"/>
        <v>533</v>
      </c>
      <c r="B544" s="201" t="s">
        <v>544</v>
      </c>
      <c r="C544" s="202" t="s">
        <v>537</v>
      </c>
      <c r="D544" s="202" t="s">
        <v>707</v>
      </c>
      <c r="E544" s="202" t="s">
        <v>1172</v>
      </c>
      <c r="F544" s="202" t="s">
        <v>545</v>
      </c>
      <c r="G544" s="203">
        <v>3312.3</v>
      </c>
    </row>
    <row r="545" spans="1:7" ht="189" outlineLevel="6">
      <c r="A545" s="174">
        <f t="shared" si="8"/>
        <v>534</v>
      </c>
      <c r="B545" s="204" t="s">
        <v>1173</v>
      </c>
      <c r="C545" s="202" t="s">
        <v>537</v>
      </c>
      <c r="D545" s="202" t="s">
        <v>707</v>
      </c>
      <c r="E545" s="202" t="s">
        <v>1174</v>
      </c>
      <c r="F545" s="202"/>
      <c r="G545" s="203">
        <v>68047.740000000005</v>
      </c>
    </row>
    <row r="546" spans="1:7" ht="15.75" outlineLevel="7">
      <c r="A546" s="174">
        <f t="shared" si="8"/>
        <v>535</v>
      </c>
      <c r="B546" s="201" t="s">
        <v>544</v>
      </c>
      <c r="C546" s="202" t="s">
        <v>537</v>
      </c>
      <c r="D546" s="202" t="s">
        <v>707</v>
      </c>
      <c r="E546" s="202" t="s">
        <v>1174</v>
      </c>
      <c r="F546" s="202" t="s">
        <v>545</v>
      </c>
      <c r="G546" s="203">
        <v>68047.740000000005</v>
      </c>
    </row>
    <row r="547" spans="1:7" ht="126" outlineLevel="6">
      <c r="A547" s="174">
        <f t="shared" si="8"/>
        <v>536</v>
      </c>
      <c r="B547" s="204" t="s">
        <v>1046</v>
      </c>
      <c r="C547" s="202" t="s">
        <v>537</v>
      </c>
      <c r="D547" s="202" t="s">
        <v>707</v>
      </c>
      <c r="E547" s="202" t="s">
        <v>1047</v>
      </c>
      <c r="F547" s="202"/>
      <c r="G547" s="203">
        <v>62917.53</v>
      </c>
    </row>
    <row r="548" spans="1:7" ht="15.75" outlineLevel="7">
      <c r="A548" s="174">
        <f t="shared" si="8"/>
        <v>537</v>
      </c>
      <c r="B548" s="201" t="s">
        <v>544</v>
      </c>
      <c r="C548" s="202" t="s">
        <v>537</v>
      </c>
      <c r="D548" s="202" t="s">
        <v>707</v>
      </c>
      <c r="E548" s="202" t="s">
        <v>1047</v>
      </c>
      <c r="F548" s="202" t="s">
        <v>545</v>
      </c>
      <c r="G548" s="203">
        <v>62917.53</v>
      </c>
    </row>
    <row r="549" spans="1:7" ht="283.5" outlineLevel="6">
      <c r="A549" s="174">
        <f t="shared" si="8"/>
        <v>538</v>
      </c>
      <c r="B549" s="204" t="s">
        <v>1073</v>
      </c>
      <c r="C549" s="202" t="s">
        <v>537</v>
      </c>
      <c r="D549" s="202" t="s">
        <v>707</v>
      </c>
      <c r="E549" s="202" t="s">
        <v>1074</v>
      </c>
      <c r="F549" s="202"/>
      <c r="G549" s="203">
        <v>173216</v>
      </c>
    </row>
    <row r="550" spans="1:7" ht="15.75" outlineLevel="7">
      <c r="A550" s="174">
        <f t="shared" si="8"/>
        <v>539</v>
      </c>
      <c r="B550" s="201" t="s">
        <v>544</v>
      </c>
      <c r="C550" s="202" t="s">
        <v>537</v>
      </c>
      <c r="D550" s="202" t="s">
        <v>707</v>
      </c>
      <c r="E550" s="202" t="s">
        <v>1074</v>
      </c>
      <c r="F550" s="202" t="s">
        <v>545</v>
      </c>
      <c r="G550" s="203">
        <v>173216</v>
      </c>
    </row>
    <row r="551" spans="1:7" ht="47.25" outlineLevel="3">
      <c r="A551" s="174">
        <f t="shared" si="8"/>
        <v>540</v>
      </c>
      <c r="B551" s="201" t="s">
        <v>40</v>
      </c>
      <c r="C551" s="202" t="s">
        <v>537</v>
      </c>
      <c r="D551" s="202" t="s">
        <v>707</v>
      </c>
      <c r="E551" s="202" t="s">
        <v>41</v>
      </c>
      <c r="F551" s="202"/>
      <c r="G551" s="203">
        <v>4525585.07</v>
      </c>
    </row>
    <row r="552" spans="1:7" ht="63" outlineLevel="4">
      <c r="A552" s="174">
        <f t="shared" si="8"/>
        <v>541</v>
      </c>
      <c r="B552" s="201" t="s">
        <v>317</v>
      </c>
      <c r="C552" s="202" t="s">
        <v>537</v>
      </c>
      <c r="D552" s="202" t="s">
        <v>707</v>
      </c>
      <c r="E552" s="202" t="s">
        <v>42</v>
      </c>
      <c r="F552" s="202"/>
      <c r="G552" s="203">
        <v>4525585.07</v>
      </c>
    </row>
    <row r="553" spans="1:7" ht="157.5" outlineLevel="6">
      <c r="A553" s="174">
        <f t="shared" si="8"/>
        <v>542</v>
      </c>
      <c r="B553" s="204" t="s">
        <v>845</v>
      </c>
      <c r="C553" s="202" t="s">
        <v>537</v>
      </c>
      <c r="D553" s="202" t="s">
        <v>707</v>
      </c>
      <c r="E553" s="202" t="s">
        <v>721</v>
      </c>
      <c r="F553" s="202"/>
      <c r="G553" s="203">
        <v>4266133.1399999997</v>
      </c>
    </row>
    <row r="554" spans="1:7" ht="15.75" outlineLevel="7">
      <c r="A554" s="174">
        <f t="shared" si="8"/>
        <v>543</v>
      </c>
      <c r="B554" s="201" t="s">
        <v>544</v>
      </c>
      <c r="C554" s="202" t="s">
        <v>537</v>
      </c>
      <c r="D554" s="202" t="s">
        <v>707</v>
      </c>
      <c r="E554" s="202" t="s">
        <v>721</v>
      </c>
      <c r="F554" s="202" t="s">
        <v>545</v>
      </c>
      <c r="G554" s="203">
        <v>4266133.1399999997</v>
      </c>
    </row>
    <row r="555" spans="1:7" ht="204.75" outlineLevel="6">
      <c r="A555" s="174">
        <f t="shared" si="8"/>
        <v>544</v>
      </c>
      <c r="B555" s="204" t="s">
        <v>1175</v>
      </c>
      <c r="C555" s="202" t="s">
        <v>537</v>
      </c>
      <c r="D555" s="202" t="s">
        <v>707</v>
      </c>
      <c r="E555" s="202" t="s">
        <v>1176</v>
      </c>
      <c r="F555" s="202"/>
      <c r="G555" s="203">
        <v>1656.18</v>
      </c>
    </row>
    <row r="556" spans="1:7" ht="15.75" outlineLevel="7">
      <c r="A556" s="174">
        <f t="shared" si="8"/>
        <v>545</v>
      </c>
      <c r="B556" s="201" t="s">
        <v>544</v>
      </c>
      <c r="C556" s="202" t="s">
        <v>537</v>
      </c>
      <c r="D556" s="202" t="s">
        <v>707</v>
      </c>
      <c r="E556" s="202" t="s">
        <v>1176</v>
      </c>
      <c r="F556" s="202" t="s">
        <v>545</v>
      </c>
      <c r="G556" s="203">
        <v>1656.18</v>
      </c>
    </row>
    <row r="557" spans="1:7" ht="141.75" outlineLevel="6">
      <c r="A557" s="174">
        <f t="shared" si="8"/>
        <v>546</v>
      </c>
      <c r="B557" s="204" t="s">
        <v>1075</v>
      </c>
      <c r="C557" s="202" t="s">
        <v>537</v>
      </c>
      <c r="D557" s="202" t="s">
        <v>707</v>
      </c>
      <c r="E557" s="202" t="s">
        <v>1076</v>
      </c>
      <c r="F557" s="202"/>
      <c r="G557" s="203">
        <v>83765.75</v>
      </c>
    </row>
    <row r="558" spans="1:7" ht="15.75" outlineLevel="7">
      <c r="A558" s="174">
        <f t="shared" si="8"/>
        <v>547</v>
      </c>
      <c r="B558" s="201" t="s">
        <v>544</v>
      </c>
      <c r="C558" s="202" t="s">
        <v>537</v>
      </c>
      <c r="D558" s="202" t="s">
        <v>707</v>
      </c>
      <c r="E558" s="202" t="s">
        <v>1076</v>
      </c>
      <c r="F558" s="202" t="s">
        <v>545</v>
      </c>
      <c r="G558" s="203">
        <v>83765.75</v>
      </c>
    </row>
    <row r="559" spans="1:7" ht="315" outlineLevel="6">
      <c r="A559" s="174">
        <f t="shared" si="8"/>
        <v>548</v>
      </c>
      <c r="B559" s="204" t="s">
        <v>1077</v>
      </c>
      <c r="C559" s="202" t="s">
        <v>537</v>
      </c>
      <c r="D559" s="202" t="s">
        <v>707</v>
      </c>
      <c r="E559" s="202" t="s">
        <v>1078</v>
      </c>
      <c r="F559" s="202"/>
      <c r="G559" s="203">
        <v>174030</v>
      </c>
    </row>
    <row r="560" spans="1:7" ht="15.75" outlineLevel="7">
      <c r="A560" s="174">
        <f t="shared" si="8"/>
        <v>549</v>
      </c>
      <c r="B560" s="201" t="s">
        <v>544</v>
      </c>
      <c r="C560" s="202" t="s">
        <v>537</v>
      </c>
      <c r="D560" s="202" t="s">
        <v>707</v>
      </c>
      <c r="E560" s="202" t="s">
        <v>1078</v>
      </c>
      <c r="F560" s="202" t="s">
        <v>545</v>
      </c>
      <c r="G560" s="203">
        <v>174030</v>
      </c>
    </row>
    <row r="561" spans="1:7" ht="15.75" outlineLevel="2">
      <c r="A561" s="174">
        <f t="shared" si="8"/>
        <v>550</v>
      </c>
      <c r="B561" s="201" t="s">
        <v>716</v>
      </c>
      <c r="C561" s="202" t="s">
        <v>537</v>
      </c>
      <c r="D561" s="202" t="s">
        <v>534</v>
      </c>
      <c r="E561" s="202"/>
      <c r="F561" s="202"/>
      <c r="G561" s="203">
        <v>5289983.54</v>
      </c>
    </row>
    <row r="562" spans="1:7" ht="31.5" outlineLevel="3">
      <c r="A562" s="174">
        <f t="shared" si="8"/>
        <v>551</v>
      </c>
      <c r="B562" s="201" t="s">
        <v>223</v>
      </c>
      <c r="C562" s="202" t="s">
        <v>537</v>
      </c>
      <c r="D562" s="202" t="s">
        <v>534</v>
      </c>
      <c r="E562" s="202" t="s">
        <v>19</v>
      </c>
      <c r="F562" s="202"/>
      <c r="G562" s="203">
        <v>5289983.54</v>
      </c>
    </row>
    <row r="563" spans="1:7" ht="47.25" outlineLevel="4">
      <c r="A563" s="174">
        <f t="shared" si="8"/>
        <v>552</v>
      </c>
      <c r="B563" s="201" t="s">
        <v>62</v>
      </c>
      <c r="C563" s="202" t="s">
        <v>537</v>
      </c>
      <c r="D563" s="202" t="s">
        <v>534</v>
      </c>
      <c r="E563" s="202" t="s">
        <v>63</v>
      </c>
      <c r="F563" s="202"/>
      <c r="G563" s="203">
        <v>5087578.54</v>
      </c>
    </row>
    <row r="564" spans="1:7" ht="110.25" outlineLevel="6">
      <c r="A564" s="174">
        <f t="shared" si="8"/>
        <v>553</v>
      </c>
      <c r="B564" s="201" t="s">
        <v>224</v>
      </c>
      <c r="C564" s="202" t="s">
        <v>537</v>
      </c>
      <c r="D564" s="202" t="s">
        <v>534</v>
      </c>
      <c r="E564" s="202" t="s">
        <v>107</v>
      </c>
      <c r="F564" s="202"/>
      <c r="G564" s="203">
        <v>4453880</v>
      </c>
    </row>
    <row r="565" spans="1:7" ht="15.75" outlineLevel="7">
      <c r="A565" s="174">
        <f t="shared" si="8"/>
        <v>554</v>
      </c>
      <c r="B565" s="201" t="s">
        <v>544</v>
      </c>
      <c r="C565" s="202" t="s">
        <v>537</v>
      </c>
      <c r="D565" s="202" t="s">
        <v>534</v>
      </c>
      <c r="E565" s="202" t="s">
        <v>107</v>
      </c>
      <c r="F565" s="202" t="s">
        <v>545</v>
      </c>
      <c r="G565" s="203">
        <v>4453880</v>
      </c>
    </row>
    <row r="566" spans="1:7" ht="110.25" outlineLevel="6">
      <c r="A566" s="174">
        <f t="shared" si="8"/>
        <v>555</v>
      </c>
      <c r="B566" s="201" t="s">
        <v>1079</v>
      </c>
      <c r="C566" s="202" t="s">
        <v>537</v>
      </c>
      <c r="D566" s="202" t="s">
        <v>534</v>
      </c>
      <c r="E566" s="202" t="s">
        <v>1080</v>
      </c>
      <c r="F566" s="202"/>
      <c r="G566" s="203">
        <v>78200</v>
      </c>
    </row>
    <row r="567" spans="1:7" ht="15.75" outlineLevel="7">
      <c r="A567" s="174">
        <f t="shared" si="8"/>
        <v>556</v>
      </c>
      <c r="B567" s="201" t="s">
        <v>544</v>
      </c>
      <c r="C567" s="202" t="s">
        <v>537</v>
      </c>
      <c r="D567" s="202" t="s">
        <v>534</v>
      </c>
      <c r="E567" s="202" t="s">
        <v>1080</v>
      </c>
      <c r="F567" s="202" t="s">
        <v>545</v>
      </c>
      <c r="G567" s="203">
        <v>78200</v>
      </c>
    </row>
    <row r="568" spans="1:7" ht="126" outlineLevel="6">
      <c r="A568" s="174">
        <f t="shared" si="8"/>
        <v>557</v>
      </c>
      <c r="B568" s="204" t="s">
        <v>1081</v>
      </c>
      <c r="C568" s="202" t="s">
        <v>537</v>
      </c>
      <c r="D568" s="202" t="s">
        <v>534</v>
      </c>
      <c r="E568" s="202" t="s">
        <v>1082</v>
      </c>
      <c r="F568" s="202"/>
      <c r="G568" s="203">
        <v>167788.54</v>
      </c>
    </row>
    <row r="569" spans="1:7" ht="15.75" outlineLevel="7">
      <c r="A569" s="174">
        <f t="shared" si="8"/>
        <v>558</v>
      </c>
      <c r="B569" s="201" t="s">
        <v>544</v>
      </c>
      <c r="C569" s="202" t="s">
        <v>537</v>
      </c>
      <c r="D569" s="202" t="s">
        <v>534</v>
      </c>
      <c r="E569" s="202" t="s">
        <v>1082</v>
      </c>
      <c r="F569" s="202" t="s">
        <v>545</v>
      </c>
      <c r="G569" s="203">
        <v>167788.54</v>
      </c>
    </row>
    <row r="570" spans="1:7" ht="126" outlineLevel="6">
      <c r="A570" s="174">
        <f t="shared" si="8"/>
        <v>559</v>
      </c>
      <c r="B570" s="201" t="s">
        <v>226</v>
      </c>
      <c r="C570" s="202" t="s">
        <v>537</v>
      </c>
      <c r="D570" s="202" t="s">
        <v>534</v>
      </c>
      <c r="E570" s="202" t="s">
        <v>108</v>
      </c>
      <c r="F570" s="202"/>
      <c r="G570" s="203">
        <v>323100</v>
      </c>
    </row>
    <row r="571" spans="1:7" ht="15.75" outlineLevel="7">
      <c r="A571" s="174">
        <f t="shared" si="8"/>
        <v>560</v>
      </c>
      <c r="B571" s="201" t="s">
        <v>544</v>
      </c>
      <c r="C571" s="202" t="s">
        <v>537</v>
      </c>
      <c r="D571" s="202" t="s">
        <v>534</v>
      </c>
      <c r="E571" s="202" t="s">
        <v>108</v>
      </c>
      <c r="F571" s="202" t="s">
        <v>545</v>
      </c>
      <c r="G571" s="203">
        <v>323100</v>
      </c>
    </row>
    <row r="572" spans="1:7" ht="126" outlineLevel="6">
      <c r="A572" s="174">
        <f t="shared" si="8"/>
        <v>561</v>
      </c>
      <c r="B572" s="204" t="s">
        <v>225</v>
      </c>
      <c r="C572" s="202" t="s">
        <v>537</v>
      </c>
      <c r="D572" s="202" t="s">
        <v>534</v>
      </c>
      <c r="E572" s="202" t="s">
        <v>719</v>
      </c>
      <c r="F572" s="202"/>
      <c r="G572" s="203">
        <v>64610</v>
      </c>
    </row>
    <row r="573" spans="1:7" ht="15.75" outlineLevel="7">
      <c r="A573" s="174">
        <f t="shared" si="8"/>
        <v>562</v>
      </c>
      <c r="B573" s="201" t="s">
        <v>544</v>
      </c>
      <c r="C573" s="202" t="s">
        <v>537</v>
      </c>
      <c r="D573" s="202" t="s">
        <v>534</v>
      </c>
      <c r="E573" s="202" t="s">
        <v>719</v>
      </c>
      <c r="F573" s="202" t="s">
        <v>545</v>
      </c>
      <c r="G573" s="203">
        <v>64610</v>
      </c>
    </row>
    <row r="574" spans="1:7" ht="31.5" outlineLevel="4">
      <c r="A574" s="174">
        <f t="shared" si="8"/>
        <v>563</v>
      </c>
      <c r="B574" s="201" t="s">
        <v>1177</v>
      </c>
      <c r="C574" s="202" t="s">
        <v>537</v>
      </c>
      <c r="D574" s="202" t="s">
        <v>534</v>
      </c>
      <c r="E574" s="202" t="s">
        <v>1178</v>
      </c>
      <c r="F574" s="202"/>
      <c r="G574" s="203">
        <v>202405</v>
      </c>
    </row>
    <row r="575" spans="1:7" ht="141.75" outlineLevel="6">
      <c r="A575" s="174">
        <f t="shared" si="8"/>
        <v>564</v>
      </c>
      <c r="B575" s="204" t="s">
        <v>1179</v>
      </c>
      <c r="C575" s="202" t="s">
        <v>537</v>
      </c>
      <c r="D575" s="202" t="s">
        <v>534</v>
      </c>
      <c r="E575" s="202" t="s">
        <v>1180</v>
      </c>
      <c r="F575" s="202"/>
      <c r="G575" s="203">
        <v>200000</v>
      </c>
    </row>
    <row r="576" spans="1:7" ht="15.75" outlineLevel="7">
      <c r="A576" s="174">
        <f t="shared" si="8"/>
        <v>565</v>
      </c>
      <c r="B576" s="201" t="s">
        <v>544</v>
      </c>
      <c r="C576" s="202" t="s">
        <v>537</v>
      </c>
      <c r="D576" s="202" t="s">
        <v>534</v>
      </c>
      <c r="E576" s="202" t="s">
        <v>1180</v>
      </c>
      <c r="F576" s="202" t="s">
        <v>545</v>
      </c>
      <c r="G576" s="203">
        <v>200000</v>
      </c>
    </row>
    <row r="577" spans="1:7" ht="141.75" outlineLevel="6">
      <c r="A577" s="174">
        <f t="shared" si="8"/>
        <v>566</v>
      </c>
      <c r="B577" s="204" t="s">
        <v>1181</v>
      </c>
      <c r="C577" s="202" t="s">
        <v>537</v>
      </c>
      <c r="D577" s="202" t="s">
        <v>534</v>
      </c>
      <c r="E577" s="202" t="s">
        <v>1182</v>
      </c>
      <c r="F577" s="202"/>
      <c r="G577" s="203">
        <v>2405</v>
      </c>
    </row>
    <row r="578" spans="1:7" ht="15.75" outlineLevel="7">
      <c r="A578" s="174">
        <f t="shared" si="8"/>
        <v>567</v>
      </c>
      <c r="B578" s="201" t="s">
        <v>544</v>
      </c>
      <c r="C578" s="202" t="s">
        <v>537</v>
      </c>
      <c r="D578" s="202" t="s">
        <v>534</v>
      </c>
      <c r="E578" s="202" t="s">
        <v>1182</v>
      </c>
      <c r="F578" s="202" t="s">
        <v>545</v>
      </c>
      <c r="G578" s="203">
        <v>2405</v>
      </c>
    </row>
    <row r="579" spans="1:7" ht="15.75" outlineLevel="1">
      <c r="A579" s="174">
        <f t="shared" si="8"/>
        <v>568</v>
      </c>
      <c r="B579" s="201" t="s">
        <v>227</v>
      </c>
      <c r="C579" s="202" t="s">
        <v>537</v>
      </c>
      <c r="D579" s="202" t="s">
        <v>464</v>
      </c>
      <c r="E579" s="202"/>
      <c r="F579" s="202"/>
      <c r="G579" s="203">
        <v>48057841.829999998</v>
      </c>
    </row>
    <row r="580" spans="1:7" ht="15.75" outlineLevel="2">
      <c r="A580" s="174">
        <f t="shared" si="8"/>
        <v>569</v>
      </c>
      <c r="B580" s="201" t="s">
        <v>509</v>
      </c>
      <c r="C580" s="202" t="s">
        <v>537</v>
      </c>
      <c r="D580" s="202" t="s">
        <v>242</v>
      </c>
      <c r="E580" s="202"/>
      <c r="F580" s="202"/>
      <c r="G580" s="203">
        <v>47277363.829999998</v>
      </c>
    </row>
    <row r="581" spans="1:7" ht="31.5" outlineLevel="3">
      <c r="A581" s="174">
        <f t="shared" si="8"/>
        <v>570</v>
      </c>
      <c r="B581" s="201" t="s">
        <v>927</v>
      </c>
      <c r="C581" s="202" t="s">
        <v>537</v>
      </c>
      <c r="D581" s="202" t="s">
        <v>242</v>
      </c>
      <c r="E581" s="202" t="s">
        <v>38</v>
      </c>
      <c r="F581" s="202"/>
      <c r="G581" s="203">
        <v>46818307.25</v>
      </c>
    </row>
    <row r="582" spans="1:7" ht="31.5" outlineLevel="4">
      <c r="A582" s="174">
        <f t="shared" si="8"/>
        <v>571</v>
      </c>
      <c r="B582" s="201" t="s">
        <v>228</v>
      </c>
      <c r="C582" s="202" t="s">
        <v>537</v>
      </c>
      <c r="D582" s="202" t="s">
        <v>242</v>
      </c>
      <c r="E582" s="202" t="s">
        <v>64</v>
      </c>
      <c r="F582" s="202"/>
      <c r="G582" s="203">
        <v>14670780</v>
      </c>
    </row>
    <row r="583" spans="1:7" ht="31.5" outlineLevel="5">
      <c r="A583" s="174">
        <f t="shared" si="8"/>
        <v>572</v>
      </c>
      <c r="B583" s="201" t="s">
        <v>228</v>
      </c>
      <c r="C583" s="202" t="s">
        <v>537</v>
      </c>
      <c r="D583" s="202" t="s">
        <v>242</v>
      </c>
      <c r="E583" s="202" t="s">
        <v>64</v>
      </c>
      <c r="F583" s="202"/>
      <c r="G583" s="203">
        <v>14349980</v>
      </c>
    </row>
    <row r="584" spans="1:7" ht="78.75" outlineLevel="6">
      <c r="A584" s="174">
        <f t="shared" si="8"/>
        <v>573</v>
      </c>
      <c r="B584" s="201" t="s">
        <v>574</v>
      </c>
      <c r="C584" s="202" t="s">
        <v>537</v>
      </c>
      <c r="D584" s="202" t="s">
        <v>242</v>
      </c>
      <c r="E584" s="202" t="s">
        <v>109</v>
      </c>
      <c r="F584" s="202"/>
      <c r="G584" s="203">
        <v>12217134.67</v>
      </c>
    </row>
    <row r="585" spans="1:7" ht="15.75" outlineLevel="7">
      <c r="A585" s="174">
        <f t="shared" ref="A585:A648" si="9">A584+1</f>
        <v>574</v>
      </c>
      <c r="B585" s="201" t="s">
        <v>544</v>
      </c>
      <c r="C585" s="202" t="s">
        <v>537</v>
      </c>
      <c r="D585" s="202" t="s">
        <v>242</v>
      </c>
      <c r="E585" s="202" t="s">
        <v>109</v>
      </c>
      <c r="F585" s="202" t="s">
        <v>545</v>
      </c>
      <c r="G585" s="203">
        <v>12217134.67</v>
      </c>
    </row>
    <row r="586" spans="1:7" ht="141.75" outlineLevel="6">
      <c r="A586" s="174">
        <f t="shared" si="9"/>
        <v>575</v>
      </c>
      <c r="B586" s="204" t="s">
        <v>1083</v>
      </c>
      <c r="C586" s="202" t="s">
        <v>537</v>
      </c>
      <c r="D586" s="202" t="s">
        <v>242</v>
      </c>
      <c r="E586" s="202" t="s">
        <v>1084</v>
      </c>
      <c r="F586" s="202"/>
      <c r="G586" s="203">
        <v>2054845.33</v>
      </c>
    </row>
    <row r="587" spans="1:7" ht="15.75" outlineLevel="7">
      <c r="A587" s="174">
        <f t="shared" si="9"/>
        <v>576</v>
      </c>
      <c r="B587" s="201" t="s">
        <v>544</v>
      </c>
      <c r="C587" s="202" t="s">
        <v>537</v>
      </c>
      <c r="D587" s="202" t="s">
        <v>242</v>
      </c>
      <c r="E587" s="202" t="s">
        <v>1084</v>
      </c>
      <c r="F587" s="202" t="s">
        <v>545</v>
      </c>
      <c r="G587" s="203">
        <v>2054845.33</v>
      </c>
    </row>
    <row r="588" spans="1:7" ht="110.25" outlineLevel="6">
      <c r="A588" s="174">
        <f t="shared" si="9"/>
        <v>577</v>
      </c>
      <c r="B588" s="201" t="s">
        <v>575</v>
      </c>
      <c r="C588" s="202" t="s">
        <v>537</v>
      </c>
      <c r="D588" s="202" t="s">
        <v>242</v>
      </c>
      <c r="E588" s="202" t="s">
        <v>576</v>
      </c>
      <c r="F588" s="202"/>
      <c r="G588" s="203">
        <v>78000</v>
      </c>
    </row>
    <row r="589" spans="1:7" ht="15.75" outlineLevel="7">
      <c r="A589" s="174">
        <f t="shared" si="9"/>
        <v>578</v>
      </c>
      <c r="B589" s="201" t="s">
        <v>544</v>
      </c>
      <c r="C589" s="202" t="s">
        <v>537</v>
      </c>
      <c r="D589" s="202" t="s">
        <v>242</v>
      </c>
      <c r="E589" s="202" t="s">
        <v>576</v>
      </c>
      <c r="F589" s="202" t="s">
        <v>545</v>
      </c>
      <c r="G589" s="203">
        <v>78000</v>
      </c>
    </row>
    <row r="590" spans="1:7" ht="15.75" outlineLevel="5">
      <c r="A590" s="174">
        <f t="shared" si="9"/>
        <v>579</v>
      </c>
      <c r="B590" s="201"/>
      <c r="C590" s="202" t="s">
        <v>537</v>
      </c>
      <c r="D590" s="202" t="s">
        <v>242</v>
      </c>
      <c r="E590" s="202" t="s">
        <v>1183</v>
      </c>
      <c r="F590" s="202"/>
      <c r="G590" s="203">
        <v>303900</v>
      </c>
    </row>
    <row r="591" spans="1:7" ht="78.75" outlineLevel="6">
      <c r="A591" s="174">
        <f t="shared" si="9"/>
        <v>580</v>
      </c>
      <c r="B591" s="201" t="s">
        <v>1085</v>
      </c>
      <c r="C591" s="202" t="s">
        <v>537</v>
      </c>
      <c r="D591" s="202" t="s">
        <v>242</v>
      </c>
      <c r="E591" s="202" t="s">
        <v>1086</v>
      </c>
      <c r="F591" s="202"/>
      <c r="G591" s="203">
        <v>303900</v>
      </c>
    </row>
    <row r="592" spans="1:7" ht="15.75" outlineLevel="7">
      <c r="A592" s="174">
        <f t="shared" si="9"/>
        <v>581</v>
      </c>
      <c r="B592" s="201" t="s">
        <v>544</v>
      </c>
      <c r="C592" s="202" t="s">
        <v>537</v>
      </c>
      <c r="D592" s="202" t="s">
        <v>242</v>
      </c>
      <c r="E592" s="202" t="s">
        <v>1086</v>
      </c>
      <c r="F592" s="202" t="s">
        <v>545</v>
      </c>
      <c r="G592" s="203">
        <v>303900</v>
      </c>
    </row>
    <row r="593" spans="1:7" ht="15.75" outlineLevel="5">
      <c r="A593" s="174">
        <f t="shared" si="9"/>
        <v>582</v>
      </c>
      <c r="B593" s="201"/>
      <c r="C593" s="202" t="s">
        <v>537</v>
      </c>
      <c r="D593" s="202" t="s">
        <v>242</v>
      </c>
      <c r="E593" s="202" t="s">
        <v>1184</v>
      </c>
      <c r="F593" s="202"/>
      <c r="G593" s="203">
        <v>16900</v>
      </c>
    </row>
    <row r="594" spans="1:7" ht="78.75" outlineLevel="6">
      <c r="A594" s="174">
        <f t="shared" si="9"/>
        <v>583</v>
      </c>
      <c r="B594" s="201" t="s">
        <v>1087</v>
      </c>
      <c r="C594" s="202" t="s">
        <v>537</v>
      </c>
      <c r="D594" s="202" t="s">
        <v>242</v>
      </c>
      <c r="E594" s="202" t="s">
        <v>1088</v>
      </c>
      <c r="F594" s="202"/>
      <c r="G594" s="203">
        <v>16900</v>
      </c>
    </row>
    <row r="595" spans="1:7" ht="15.75" outlineLevel="7">
      <c r="A595" s="174">
        <f t="shared" si="9"/>
        <v>584</v>
      </c>
      <c r="B595" s="201" t="s">
        <v>544</v>
      </c>
      <c r="C595" s="202" t="s">
        <v>537</v>
      </c>
      <c r="D595" s="202" t="s">
        <v>242</v>
      </c>
      <c r="E595" s="202" t="s">
        <v>1088</v>
      </c>
      <c r="F595" s="202" t="s">
        <v>545</v>
      </c>
      <c r="G595" s="203">
        <v>16900</v>
      </c>
    </row>
    <row r="596" spans="1:7" ht="31.5" outlineLevel="4">
      <c r="A596" s="174">
        <f t="shared" si="9"/>
        <v>585</v>
      </c>
      <c r="B596" s="201" t="s">
        <v>421</v>
      </c>
      <c r="C596" s="202" t="s">
        <v>537</v>
      </c>
      <c r="D596" s="202" t="s">
        <v>242</v>
      </c>
      <c r="E596" s="202" t="s">
        <v>65</v>
      </c>
      <c r="F596" s="202"/>
      <c r="G596" s="203">
        <v>32147527.25</v>
      </c>
    </row>
    <row r="597" spans="1:7" ht="31.5" outlineLevel="5">
      <c r="A597" s="174">
        <f t="shared" si="9"/>
        <v>586</v>
      </c>
      <c r="B597" s="201" t="s">
        <v>421</v>
      </c>
      <c r="C597" s="202" t="s">
        <v>537</v>
      </c>
      <c r="D597" s="202" t="s">
        <v>242</v>
      </c>
      <c r="E597" s="202" t="s">
        <v>65</v>
      </c>
      <c r="F597" s="202"/>
      <c r="G597" s="203">
        <v>29251827.41</v>
      </c>
    </row>
    <row r="598" spans="1:7" ht="94.5" outlineLevel="6">
      <c r="A598" s="174">
        <f t="shared" si="9"/>
        <v>587</v>
      </c>
      <c r="B598" s="201" t="s">
        <v>577</v>
      </c>
      <c r="C598" s="202" t="s">
        <v>537</v>
      </c>
      <c r="D598" s="202" t="s">
        <v>242</v>
      </c>
      <c r="E598" s="202" t="s">
        <v>578</v>
      </c>
      <c r="F598" s="202"/>
      <c r="G598" s="203">
        <v>19331158.600000001</v>
      </c>
    </row>
    <row r="599" spans="1:7" ht="15.75" outlineLevel="7">
      <c r="A599" s="174">
        <f t="shared" si="9"/>
        <v>588</v>
      </c>
      <c r="B599" s="201" t="s">
        <v>544</v>
      </c>
      <c r="C599" s="202" t="s">
        <v>537</v>
      </c>
      <c r="D599" s="202" t="s">
        <v>242</v>
      </c>
      <c r="E599" s="202" t="s">
        <v>578</v>
      </c>
      <c r="F599" s="202" t="s">
        <v>545</v>
      </c>
      <c r="G599" s="203">
        <v>19331158.600000001</v>
      </c>
    </row>
    <row r="600" spans="1:7" ht="94.5" outlineLevel="6">
      <c r="A600" s="174">
        <f t="shared" si="9"/>
        <v>589</v>
      </c>
      <c r="B600" s="201" t="s">
        <v>579</v>
      </c>
      <c r="C600" s="202" t="s">
        <v>537</v>
      </c>
      <c r="D600" s="202" t="s">
        <v>242</v>
      </c>
      <c r="E600" s="202" t="s">
        <v>110</v>
      </c>
      <c r="F600" s="202"/>
      <c r="G600" s="203">
        <v>8196561.7199999997</v>
      </c>
    </row>
    <row r="601" spans="1:7" ht="15.75" outlineLevel="7">
      <c r="A601" s="174">
        <f t="shared" si="9"/>
        <v>590</v>
      </c>
      <c r="B601" s="201" t="s">
        <v>544</v>
      </c>
      <c r="C601" s="202" t="s">
        <v>537</v>
      </c>
      <c r="D601" s="202" t="s">
        <v>242</v>
      </c>
      <c r="E601" s="202" t="s">
        <v>110</v>
      </c>
      <c r="F601" s="202" t="s">
        <v>545</v>
      </c>
      <c r="G601" s="203">
        <v>8196561.7199999997</v>
      </c>
    </row>
    <row r="602" spans="1:7" ht="173.25" outlineLevel="6">
      <c r="A602" s="174">
        <f t="shared" si="9"/>
        <v>591</v>
      </c>
      <c r="B602" s="204" t="s">
        <v>1185</v>
      </c>
      <c r="C602" s="202" t="s">
        <v>537</v>
      </c>
      <c r="D602" s="202" t="s">
        <v>242</v>
      </c>
      <c r="E602" s="202" t="s">
        <v>1186</v>
      </c>
      <c r="F602" s="202"/>
      <c r="G602" s="203">
        <v>252607.09</v>
      </c>
    </row>
    <row r="603" spans="1:7" ht="15.75" outlineLevel="7">
      <c r="A603" s="174">
        <f t="shared" si="9"/>
        <v>592</v>
      </c>
      <c r="B603" s="201" t="s">
        <v>544</v>
      </c>
      <c r="C603" s="202" t="s">
        <v>537</v>
      </c>
      <c r="D603" s="202" t="s">
        <v>242</v>
      </c>
      <c r="E603" s="202" t="s">
        <v>1186</v>
      </c>
      <c r="F603" s="202" t="s">
        <v>545</v>
      </c>
      <c r="G603" s="203">
        <v>252607.09</v>
      </c>
    </row>
    <row r="604" spans="1:7" ht="157.5" outlineLevel="6">
      <c r="A604" s="174">
        <f t="shared" si="9"/>
        <v>593</v>
      </c>
      <c r="B604" s="204" t="s">
        <v>1089</v>
      </c>
      <c r="C604" s="202" t="s">
        <v>537</v>
      </c>
      <c r="D604" s="202" t="s">
        <v>242</v>
      </c>
      <c r="E604" s="202" t="s">
        <v>1090</v>
      </c>
      <c r="F604" s="202"/>
      <c r="G604" s="203">
        <v>1150100</v>
      </c>
    </row>
    <row r="605" spans="1:7" ht="15.75" outlineLevel="7">
      <c r="A605" s="174">
        <f t="shared" si="9"/>
        <v>594</v>
      </c>
      <c r="B605" s="201" t="s">
        <v>544</v>
      </c>
      <c r="C605" s="202" t="s">
        <v>537</v>
      </c>
      <c r="D605" s="202" t="s">
        <v>242</v>
      </c>
      <c r="E605" s="202" t="s">
        <v>1090</v>
      </c>
      <c r="F605" s="202" t="s">
        <v>545</v>
      </c>
      <c r="G605" s="203">
        <v>1150100</v>
      </c>
    </row>
    <row r="606" spans="1:7" ht="141.75" outlineLevel="6">
      <c r="A606" s="174">
        <f t="shared" si="9"/>
        <v>595</v>
      </c>
      <c r="B606" s="204" t="s">
        <v>1187</v>
      </c>
      <c r="C606" s="202" t="s">
        <v>537</v>
      </c>
      <c r="D606" s="202" t="s">
        <v>242</v>
      </c>
      <c r="E606" s="202" t="s">
        <v>1188</v>
      </c>
      <c r="F606" s="202"/>
      <c r="G606" s="203">
        <v>217120</v>
      </c>
    </row>
    <row r="607" spans="1:7" ht="15.75" outlineLevel="7">
      <c r="A607" s="174">
        <f t="shared" si="9"/>
        <v>596</v>
      </c>
      <c r="B607" s="201" t="s">
        <v>544</v>
      </c>
      <c r="C607" s="202" t="s">
        <v>537</v>
      </c>
      <c r="D607" s="202" t="s">
        <v>242</v>
      </c>
      <c r="E607" s="202" t="s">
        <v>1188</v>
      </c>
      <c r="F607" s="202" t="s">
        <v>545</v>
      </c>
      <c r="G607" s="203">
        <v>217120</v>
      </c>
    </row>
    <row r="608" spans="1:7" ht="78.75" outlineLevel="6">
      <c r="A608" s="174">
        <f t="shared" si="9"/>
        <v>597</v>
      </c>
      <c r="B608" s="201" t="s">
        <v>1189</v>
      </c>
      <c r="C608" s="202" t="s">
        <v>537</v>
      </c>
      <c r="D608" s="202" t="s">
        <v>242</v>
      </c>
      <c r="E608" s="202" t="s">
        <v>1190</v>
      </c>
      <c r="F608" s="202"/>
      <c r="G608" s="203">
        <v>50000</v>
      </c>
    </row>
    <row r="609" spans="1:7" ht="15.75" outlineLevel="7">
      <c r="A609" s="174">
        <f t="shared" si="9"/>
        <v>598</v>
      </c>
      <c r="B609" s="201" t="s">
        <v>544</v>
      </c>
      <c r="C609" s="202" t="s">
        <v>537</v>
      </c>
      <c r="D609" s="202" t="s">
        <v>242</v>
      </c>
      <c r="E609" s="202" t="s">
        <v>1190</v>
      </c>
      <c r="F609" s="202" t="s">
        <v>545</v>
      </c>
      <c r="G609" s="203">
        <v>50000</v>
      </c>
    </row>
    <row r="610" spans="1:7" ht="157.5" outlineLevel="6">
      <c r="A610" s="174">
        <f t="shared" si="9"/>
        <v>599</v>
      </c>
      <c r="B610" s="204" t="s">
        <v>1191</v>
      </c>
      <c r="C610" s="202" t="s">
        <v>537</v>
      </c>
      <c r="D610" s="202" t="s">
        <v>242</v>
      </c>
      <c r="E610" s="202" t="s">
        <v>1192</v>
      </c>
      <c r="F610" s="202"/>
      <c r="G610" s="203">
        <v>54280</v>
      </c>
    </row>
    <row r="611" spans="1:7" ht="15.75" outlineLevel="7">
      <c r="A611" s="174">
        <f t="shared" si="9"/>
        <v>600</v>
      </c>
      <c r="B611" s="201" t="s">
        <v>544</v>
      </c>
      <c r="C611" s="202" t="s">
        <v>537</v>
      </c>
      <c r="D611" s="202" t="s">
        <v>242</v>
      </c>
      <c r="E611" s="202" t="s">
        <v>1192</v>
      </c>
      <c r="F611" s="202" t="s">
        <v>545</v>
      </c>
      <c r="G611" s="203">
        <v>54280</v>
      </c>
    </row>
    <row r="612" spans="1:7" ht="15.75" outlineLevel="5">
      <c r="A612" s="174">
        <f t="shared" si="9"/>
        <v>601</v>
      </c>
      <c r="B612" s="201"/>
      <c r="C612" s="202" t="s">
        <v>537</v>
      </c>
      <c r="D612" s="202" t="s">
        <v>242</v>
      </c>
      <c r="E612" s="202" t="s">
        <v>1154</v>
      </c>
      <c r="F612" s="202"/>
      <c r="G612" s="203">
        <v>2895699.84</v>
      </c>
    </row>
    <row r="613" spans="1:7" ht="189" outlineLevel="6">
      <c r="A613" s="174">
        <f t="shared" si="9"/>
        <v>602</v>
      </c>
      <c r="B613" s="204" t="s">
        <v>1193</v>
      </c>
      <c r="C613" s="202" t="s">
        <v>537</v>
      </c>
      <c r="D613" s="202" t="s">
        <v>242</v>
      </c>
      <c r="E613" s="202" t="s">
        <v>1194</v>
      </c>
      <c r="F613" s="202"/>
      <c r="G613" s="203">
        <v>350145.17</v>
      </c>
    </row>
    <row r="614" spans="1:7" ht="15.75" outlineLevel="7">
      <c r="A614" s="174">
        <f t="shared" si="9"/>
        <v>603</v>
      </c>
      <c r="B614" s="201" t="s">
        <v>544</v>
      </c>
      <c r="C614" s="202" t="s">
        <v>537</v>
      </c>
      <c r="D614" s="202" t="s">
        <v>242</v>
      </c>
      <c r="E614" s="202" t="s">
        <v>1194</v>
      </c>
      <c r="F614" s="202" t="s">
        <v>545</v>
      </c>
      <c r="G614" s="203">
        <v>350145.17</v>
      </c>
    </row>
    <row r="615" spans="1:7" ht="141.75" outlineLevel="6">
      <c r="A615" s="174">
        <f t="shared" si="9"/>
        <v>604</v>
      </c>
      <c r="B615" s="204" t="s">
        <v>1091</v>
      </c>
      <c r="C615" s="202" t="s">
        <v>537</v>
      </c>
      <c r="D615" s="202" t="s">
        <v>242</v>
      </c>
      <c r="E615" s="202" t="s">
        <v>1092</v>
      </c>
      <c r="F615" s="202"/>
      <c r="G615" s="203">
        <v>2545554.67</v>
      </c>
    </row>
    <row r="616" spans="1:7" ht="15.75" outlineLevel="7">
      <c r="A616" s="174">
        <f t="shared" si="9"/>
        <v>605</v>
      </c>
      <c r="B616" s="201" t="s">
        <v>544</v>
      </c>
      <c r="C616" s="202" t="s">
        <v>537</v>
      </c>
      <c r="D616" s="202" t="s">
        <v>242</v>
      </c>
      <c r="E616" s="202" t="s">
        <v>1092</v>
      </c>
      <c r="F616" s="202" t="s">
        <v>545</v>
      </c>
      <c r="G616" s="203">
        <v>2545554.67</v>
      </c>
    </row>
    <row r="617" spans="1:7" ht="15.75" outlineLevel="3">
      <c r="A617" s="174">
        <f t="shared" si="9"/>
        <v>606</v>
      </c>
      <c r="B617" s="201" t="s">
        <v>1003</v>
      </c>
      <c r="C617" s="202" t="s">
        <v>537</v>
      </c>
      <c r="D617" s="202" t="s">
        <v>242</v>
      </c>
      <c r="E617" s="202" t="s">
        <v>1004</v>
      </c>
      <c r="F617" s="202"/>
      <c r="G617" s="203">
        <v>459056.58</v>
      </c>
    </row>
    <row r="618" spans="1:7" ht="15.75" outlineLevel="4">
      <c r="A618" s="174">
        <f t="shared" si="9"/>
        <v>607</v>
      </c>
      <c r="B618" s="201" t="s">
        <v>560</v>
      </c>
      <c r="C618" s="202" t="s">
        <v>537</v>
      </c>
      <c r="D618" s="202" t="s">
        <v>242</v>
      </c>
      <c r="E618" s="202" t="s">
        <v>5</v>
      </c>
      <c r="F618" s="202"/>
      <c r="G618" s="203">
        <v>459056.58</v>
      </c>
    </row>
    <row r="619" spans="1:7" ht="47.25" outlineLevel="6">
      <c r="A619" s="174">
        <f t="shared" si="9"/>
        <v>608</v>
      </c>
      <c r="B619" s="201" t="s">
        <v>1093</v>
      </c>
      <c r="C619" s="202" t="s">
        <v>537</v>
      </c>
      <c r="D619" s="202" t="s">
        <v>242</v>
      </c>
      <c r="E619" s="202" t="s">
        <v>1094</v>
      </c>
      <c r="F619" s="202"/>
      <c r="G619" s="203">
        <v>459056.58</v>
      </c>
    </row>
    <row r="620" spans="1:7" ht="15.75" outlineLevel="7">
      <c r="A620" s="174">
        <f t="shared" si="9"/>
        <v>609</v>
      </c>
      <c r="B620" s="201" t="s">
        <v>544</v>
      </c>
      <c r="C620" s="202" t="s">
        <v>537</v>
      </c>
      <c r="D620" s="202" t="s">
        <v>242</v>
      </c>
      <c r="E620" s="202" t="s">
        <v>1094</v>
      </c>
      <c r="F620" s="202" t="s">
        <v>545</v>
      </c>
      <c r="G620" s="203">
        <v>459056.58</v>
      </c>
    </row>
    <row r="621" spans="1:7" ht="31.5" outlineLevel="2">
      <c r="A621" s="174">
        <f t="shared" si="9"/>
        <v>610</v>
      </c>
      <c r="B621" s="201" t="s">
        <v>66</v>
      </c>
      <c r="C621" s="202" t="s">
        <v>537</v>
      </c>
      <c r="D621" s="202" t="s">
        <v>2</v>
      </c>
      <c r="E621" s="202"/>
      <c r="F621" s="202"/>
      <c r="G621" s="203">
        <v>780478</v>
      </c>
    </row>
    <row r="622" spans="1:7" ht="31.5" outlineLevel="3">
      <c r="A622" s="174">
        <f t="shared" si="9"/>
        <v>611</v>
      </c>
      <c r="B622" s="201" t="s">
        <v>927</v>
      </c>
      <c r="C622" s="202" t="s">
        <v>537</v>
      </c>
      <c r="D622" s="202" t="s">
        <v>2</v>
      </c>
      <c r="E622" s="202" t="s">
        <v>38</v>
      </c>
      <c r="F622" s="202"/>
      <c r="G622" s="203">
        <v>780478</v>
      </c>
    </row>
    <row r="623" spans="1:7" ht="31.5" outlineLevel="4">
      <c r="A623" s="174">
        <f t="shared" si="9"/>
        <v>612</v>
      </c>
      <c r="B623" s="201" t="s">
        <v>421</v>
      </c>
      <c r="C623" s="202" t="s">
        <v>537</v>
      </c>
      <c r="D623" s="202" t="s">
        <v>2</v>
      </c>
      <c r="E623" s="202" t="s">
        <v>65</v>
      </c>
      <c r="F623" s="202"/>
      <c r="G623" s="203">
        <v>780478</v>
      </c>
    </row>
    <row r="624" spans="1:7" ht="110.25" outlineLevel="6">
      <c r="A624" s="174">
        <f t="shared" si="9"/>
        <v>613</v>
      </c>
      <c r="B624" s="201" t="s">
        <v>580</v>
      </c>
      <c r="C624" s="202" t="s">
        <v>537</v>
      </c>
      <c r="D624" s="202" t="s">
        <v>2</v>
      </c>
      <c r="E624" s="202" t="s">
        <v>843</v>
      </c>
      <c r="F624" s="202"/>
      <c r="G624" s="203">
        <v>200000</v>
      </c>
    </row>
    <row r="625" spans="1:7" ht="15.75" outlineLevel="7">
      <c r="A625" s="174">
        <f t="shared" si="9"/>
        <v>614</v>
      </c>
      <c r="B625" s="201" t="s">
        <v>544</v>
      </c>
      <c r="C625" s="202" t="s">
        <v>537</v>
      </c>
      <c r="D625" s="202" t="s">
        <v>2</v>
      </c>
      <c r="E625" s="202" t="s">
        <v>843</v>
      </c>
      <c r="F625" s="202" t="s">
        <v>545</v>
      </c>
      <c r="G625" s="203">
        <v>200000</v>
      </c>
    </row>
    <row r="626" spans="1:7" ht="141.75" outlineLevel="6">
      <c r="A626" s="174">
        <f t="shared" si="9"/>
        <v>615</v>
      </c>
      <c r="B626" s="204" t="s">
        <v>1195</v>
      </c>
      <c r="C626" s="202" t="s">
        <v>537</v>
      </c>
      <c r="D626" s="202" t="s">
        <v>2</v>
      </c>
      <c r="E626" s="202" t="s">
        <v>1196</v>
      </c>
      <c r="F626" s="202"/>
      <c r="G626" s="203">
        <v>555000</v>
      </c>
    </row>
    <row r="627" spans="1:7" ht="15.75" outlineLevel="7">
      <c r="A627" s="174">
        <f t="shared" si="9"/>
        <v>616</v>
      </c>
      <c r="B627" s="201" t="s">
        <v>544</v>
      </c>
      <c r="C627" s="202" t="s">
        <v>537</v>
      </c>
      <c r="D627" s="202" t="s">
        <v>2</v>
      </c>
      <c r="E627" s="202" t="s">
        <v>1196</v>
      </c>
      <c r="F627" s="202" t="s">
        <v>545</v>
      </c>
      <c r="G627" s="203">
        <v>555000</v>
      </c>
    </row>
    <row r="628" spans="1:7" ht="126" outlineLevel="6">
      <c r="A628" s="174">
        <f t="shared" si="9"/>
        <v>617</v>
      </c>
      <c r="B628" s="204" t="s">
        <v>1197</v>
      </c>
      <c r="C628" s="202" t="s">
        <v>537</v>
      </c>
      <c r="D628" s="202" t="s">
        <v>2</v>
      </c>
      <c r="E628" s="202" t="s">
        <v>1198</v>
      </c>
      <c r="F628" s="202"/>
      <c r="G628" s="203">
        <v>25478</v>
      </c>
    </row>
    <row r="629" spans="1:7" ht="15.75" outlineLevel="7">
      <c r="A629" s="174">
        <f t="shared" si="9"/>
        <v>618</v>
      </c>
      <c r="B629" s="201" t="s">
        <v>544</v>
      </c>
      <c r="C629" s="202" t="s">
        <v>537</v>
      </c>
      <c r="D629" s="202" t="s">
        <v>2</v>
      </c>
      <c r="E629" s="202" t="s">
        <v>1198</v>
      </c>
      <c r="F629" s="202" t="s">
        <v>545</v>
      </c>
      <c r="G629" s="203">
        <v>25478</v>
      </c>
    </row>
    <row r="630" spans="1:7" ht="15.75" outlineLevel="1">
      <c r="A630" s="174">
        <f t="shared" si="9"/>
        <v>619</v>
      </c>
      <c r="B630" s="201" t="s">
        <v>483</v>
      </c>
      <c r="C630" s="202" t="s">
        <v>537</v>
      </c>
      <c r="D630" s="202" t="s">
        <v>466</v>
      </c>
      <c r="E630" s="202"/>
      <c r="F630" s="202"/>
      <c r="G630" s="203">
        <v>4156500</v>
      </c>
    </row>
    <row r="631" spans="1:7" ht="15.75" outlineLevel="2">
      <c r="A631" s="174">
        <f t="shared" si="9"/>
        <v>620</v>
      </c>
      <c r="B631" s="201" t="s">
        <v>511</v>
      </c>
      <c r="C631" s="202" t="s">
        <v>537</v>
      </c>
      <c r="D631" s="202" t="s">
        <v>243</v>
      </c>
      <c r="E631" s="202"/>
      <c r="F631" s="202"/>
      <c r="G631" s="203">
        <v>700500</v>
      </c>
    </row>
    <row r="632" spans="1:7" ht="15.75" outlineLevel="3">
      <c r="A632" s="174">
        <f t="shared" si="9"/>
        <v>621</v>
      </c>
      <c r="B632" s="201" t="s">
        <v>1003</v>
      </c>
      <c r="C632" s="202" t="s">
        <v>537</v>
      </c>
      <c r="D632" s="202" t="s">
        <v>243</v>
      </c>
      <c r="E632" s="202" t="s">
        <v>1004</v>
      </c>
      <c r="F632" s="202"/>
      <c r="G632" s="203">
        <v>700500</v>
      </c>
    </row>
    <row r="633" spans="1:7" ht="47.25" outlineLevel="4">
      <c r="A633" s="174">
        <f t="shared" si="9"/>
        <v>622</v>
      </c>
      <c r="B633" s="201" t="s">
        <v>48</v>
      </c>
      <c r="C633" s="202" t="s">
        <v>537</v>
      </c>
      <c r="D633" s="202" t="s">
        <v>243</v>
      </c>
      <c r="E633" s="202" t="s">
        <v>49</v>
      </c>
      <c r="F633" s="202"/>
      <c r="G633" s="203">
        <v>700500</v>
      </c>
    </row>
    <row r="634" spans="1:7" ht="63" outlineLevel="6">
      <c r="A634" s="174">
        <f t="shared" si="9"/>
        <v>623</v>
      </c>
      <c r="B634" s="201" t="s">
        <v>422</v>
      </c>
      <c r="C634" s="202" t="s">
        <v>537</v>
      </c>
      <c r="D634" s="202" t="s">
        <v>243</v>
      </c>
      <c r="E634" s="202" t="s">
        <v>67</v>
      </c>
      <c r="F634" s="202"/>
      <c r="G634" s="203">
        <v>700500</v>
      </c>
    </row>
    <row r="635" spans="1:7" ht="31.5" outlineLevel="7">
      <c r="A635" s="174">
        <f t="shared" si="9"/>
        <v>624</v>
      </c>
      <c r="B635" s="201" t="s">
        <v>425</v>
      </c>
      <c r="C635" s="202" t="s">
        <v>537</v>
      </c>
      <c r="D635" s="202" t="s">
        <v>243</v>
      </c>
      <c r="E635" s="202" t="s">
        <v>67</v>
      </c>
      <c r="F635" s="202" t="s">
        <v>426</v>
      </c>
      <c r="G635" s="203">
        <v>700500</v>
      </c>
    </row>
    <row r="636" spans="1:7" ht="15.75" outlineLevel="2">
      <c r="A636" s="174">
        <f t="shared" si="9"/>
        <v>625</v>
      </c>
      <c r="B636" s="201" t="s">
        <v>513</v>
      </c>
      <c r="C636" s="202" t="s">
        <v>537</v>
      </c>
      <c r="D636" s="202" t="s">
        <v>441</v>
      </c>
      <c r="E636" s="202"/>
      <c r="F636" s="202"/>
      <c r="G636" s="203">
        <v>3456000</v>
      </c>
    </row>
    <row r="637" spans="1:7" ht="31.5" outlineLevel="3">
      <c r="A637" s="174">
        <f t="shared" si="9"/>
        <v>626</v>
      </c>
      <c r="B637" s="201" t="s">
        <v>223</v>
      </c>
      <c r="C637" s="202" t="s">
        <v>537</v>
      </c>
      <c r="D637" s="202" t="s">
        <v>441</v>
      </c>
      <c r="E637" s="202" t="s">
        <v>19</v>
      </c>
      <c r="F637" s="202"/>
      <c r="G637" s="203">
        <v>3456000</v>
      </c>
    </row>
    <row r="638" spans="1:7" ht="31.5" outlineLevel="4">
      <c r="A638" s="174">
        <f t="shared" si="9"/>
        <v>627</v>
      </c>
      <c r="B638" s="201" t="s">
        <v>427</v>
      </c>
      <c r="C638" s="202" t="s">
        <v>537</v>
      </c>
      <c r="D638" s="202" t="s">
        <v>441</v>
      </c>
      <c r="E638" s="202" t="s">
        <v>68</v>
      </c>
      <c r="F638" s="202"/>
      <c r="G638" s="203">
        <v>3456000</v>
      </c>
    </row>
    <row r="639" spans="1:7" ht="126" outlineLevel="6">
      <c r="A639" s="174">
        <f t="shared" si="9"/>
        <v>628</v>
      </c>
      <c r="B639" s="201" t="s">
        <v>720</v>
      </c>
      <c r="C639" s="202" t="s">
        <v>537</v>
      </c>
      <c r="D639" s="202" t="s">
        <v>441</v>
      </c>
      <c r="E639" s="202" t="s">
        <v>1199</v>
      </c>
      <c r="F639" s="202"/>
      <c r="G639" s="203">
        <v>950000</v>
      </c>
    </row>
    <row r="640" spans="1:7" ht="47.25" outlineLevel="7">
      <c r="A640" s="174">
        <f t="shared" si="9"/>
        <v>629</v>
      </c>
      <c r="B640" s="201" t="s">
        <v>428</v>
      </c>
      <c r="C640" s="202" t="s">
        <v>537</v>
      </c>
      <c r="D640" s="202" t="s">
        <v>441</v>
      </c>
      <c r="E640" s="202" t="s">
        <v>1199</v>
      </c>
      <c r="F640" s="202" t="s">
        <v>429</v>
      </c>
      <c r="G640" s="203">
        <v>950000</v>
      </c>
    </row>
    <row r="641" spans="1:7" ht="126" outlineLevel="6">
      <c r="A641" s="174">
        <f t="shared" si="9"/>
        <v>630</v>
      </c>
      <c r="B641" s="204" t="s">
        <v>1200</v>
      </c>
      <c r="C641" s="202" t="s">
        <v>537</v>
      </c>
      <c r="D641" s="202" t="s">
        <v>441</v>
      </c>
      <c r="E641" s="202" t="s">
        <v>1201</v>
      </c>
      <c r="F641" s="202"/>
      <c r="G641" s="203">
        <v>2506000</v>
      </c>
    </row>
    <row r="642" spans="1:7" ht="47.25" outlineLevel="7">
      <c r="A642" s="174">
        <f t="shared" si="9"/>
        <v>631</v>
      </c>
      <c r="B642" s="201" t="s">
        <v>428</v>
      </c>
      <c r="C642" s="202" t="s">
        <v>537</v>
      </c>
      <c r="D642" s="202" t="s">
        <v>441</v>
      </c>
      <c r="E642" s="202" t="s">
        <v>1201</v>
      </c>
      <c r="F642" s="202" t="s">
        <v>429</v>
      </c>
      <c r="G642" s="203">
        <v>2506000</v>
      </c>
    </row>
    <row r="643" spans="1:7" ht="15.75" outlineLevel="1">
      <c r="A643" s="174">
        <f t="shared" si="9"/>
        <v>632</v>
      </c>
      <c r="B643" s="201" t="s">
        <v>430</v>
      </c>
      <c r="C643" s="202" t="s">
        <v>537</v>
      </c>
      <c r="D643" s="202" t="s">
        <v>467</v>
      </c>
      <c r="E643" s="202"/>
      <c r="F643" s="202"/>
      <c r="G643" s="203">
        <v>4853598.96</v>
      </c>
    </row>
    <row r="644" spans="1:7" ht="15.75" outlineLevel="2">
      <c r="A644" s="174">
        <f t="shared" si="9"/>
        <v>633</v>
      </c>
      <c r="B644" s="201" t="s">
        <v>516</v>
      </c>
      <c r="C644" s="202" t="s">
        <v>537</v>
      </c>
      <c r="D644" s="202" t="s">
        <v>244</v>
      </c>
      <c r="E644" s="202"/>
      <c r="F644" s="202"/>
      <c r="G644" s="203">
        <v>4853598.96</v>
      </c>
    </row>
    <row r="645" spans="1:7" ht="47.25" outlineLevel="3">
      <c r="A645" s="174">
        <f t="shared" si="9"/>
        <v>634</v>
      </c>
      <c r="B645" s="201" t="s">
        <v>40</v>
      </c>
      <c r="C645" s="202" t="s">
        <v>537</v>
      </c>
      <c r="D645" s="202" t="s">
        <v>244</v>
      </c>
      <c r="E645" s="202" t="s">
        <v>41</v>
      </c>
      <c r="F645" s="202"/>
      <c r="G645" s="203">
        <v>4853598.96</v>
      </c>
    </row>
    <row r="646" spans="1:7" ht="31.5" outlineLevel="4">
      <c r="A646" s="174">
        <f t="shared" si="9"/>
        <v>635</v>
      </c>
      <c r="B646" s="201" t="s">
        <v>431</v>
      </c>
      <c r="C646" s="202" t="s">
        <v>537</v>
      </c>
      <c r="D646" s="202" t="s">
        <v>244</v>
      </c>
      <c r="E646" s="202" t="s">
        <v>69</v>
      </c>
      <c r="F646" s="202"/>
      <c r="G646" s="203">
        <v>2076700</v>
      </c>
    </row>
    <row r="647" spans="1:7" ht="94.5" outlineLevel="6">
      <c r="A647" s="174">
        <f t="shared" si="9"/>
        <v>636</v>
      </c>
      <c r="B647" s="201" t="s">
        <v>844</v>
      </c>
      <c r="C647" s="202" t="s">
        <v>537</v>
      </c>
      <c r="D647" s="202" t="s">
        <v>244</v>
      </c>
      <c r="E647" s="202" t="s">
        <v>111</v>
      </c>
      <c r="F647" s="202"/>
      <c r="G647" s="203">
        <v>1036700</v>
      </c>
    </row>
    <row r="648" spans="1:7" ht="31.5" outlineLevel="7">
      <c r="A648" s="174">
        <f t="shared" si="9"/>
        <v>637</v>
      </c>
      <c r="B648" s="201" t="s">
        <v>348</v>
      </c>
      <c r="C648" s="202" t="s">
        <v>537</v>
      </c>
      <c r="D648" s="202" t="s">
        <v>244</v>
      </c>
      <c r="E648" s="202" t="s">
        <v>111</v>
      </c>
      <c r="F648" s="202" t="s">
        <v>493</v>
      </c>
      <c r="G648" s="203">
        <v>400500</v>
      </c>
    </row>
    <row r="649" spans="1:7" ht="47.25" outlineLevel="7">
      <c r="A649" s="174">
        <f t="shared" ref="A649:A664" si="10">A648+1</f>
        <v>638</v>
      </c>
      <c r="B649" s="201" t="s">
        <v>558</v>
      </c>
      <c r="C649" s="202" t="s">
        <v>537</v>
      </c>
      <c r="D649" s="202" t="s">
        <v>244</v>
      </c>
      <c r="E649" s="202" t="s">
        <v>111</v>
      </c>
      <c r="F649" s="202" t="s">
        <v>236</v>
      </c>
      <c r="G649" s="203">
        <v>636200</v>
      </c>
    </row>
    <row r="650" spans="1:7" ht="157.5" outlineLevel="6">
      <c r="A650" s="174">
        <f t="shared" si="10"/>
        <v>639</v>
      </c>
      <c r="B650" s="204" t="s">
        <v>1202</v>
      </c>
      <c r="C650" s="202" t="s">
        <v>537</v>
      </c>
      <c r="D650" s="202" t="s">
        <v>244</v>
      </c>
      <c r="E650" s="202" t="s">
        <v>1203</v>
      </c>
      <c r="F650" s="202"/>
      <c r="G650" s="203">
        <v>1000000</v>
      </c>
    </row>
    <row r="651" spans="1:7" ht="47.25" outlineLevel="7">
      <c r="A651" s="174">
        <f t="shared" si="10"/>
        <v>640</v>
      </c>
      <c r="B651" s="201" t="s">
        <v>558</v>
      </c>
      <c r="C651" s="202" t="s">
        <v>537</v>
      </c>
      <c r="D651" s="202" t="s">
        <v>244</v>
      </c>
      <c r="E651" s="202" t="s">
        <v>1203</v>
      </c>
      <c r="F651" s="202" t="s">
        <v>236</v>
      </c>
      <c r="G651" s="203">
        <v>1000000</v>
      </c>
    </row>
    <row r="652" spans="1:7" ht="126" outlineLevel="6">
      <c r="A652" s="174">
        <f t="shared" si="10"/>
        <v>641</v>
      </c>
      <c r="B652" s="204" t="s">
        <v>1204</v>
      </c>
      <c r="C652" s="202" t="s">
        <v>537</v>
      </c>
      <c r="D652" s="202" t="s">
        <v>244</v>
      </c>
      <c r="E652" s="202" t="s">
        <v>1205</v>
      </c>
      <c r="F652" s="202"/>
      <c r="G652" s="203">
        <v>40000</v>
      </c>
    </row>
    <row r="653" spans="1:7" ht="47.25" outlineLevel="7">
      <c r="A653" s="174">
        <f t="shared" si="10"/>
        <v>642</v>
      </c>
      <c r="B653" s="201" t="s">
        <v>558</v>
      </c>
      <c r="C653" s="202" t="s">
        <v>537</v>
      </c>
      <c r="D653" s="202" t="s">
        <v>244</v>
      </c>
      <c r="E653" s="202" t="s">
        <v>1205</v>
      </c>
      <c r="F653" s="202" t="s">
        <v>236</v>
      </c>
      <c r="G653" s="203">
        <v>40000</v>
      </c>
    </row>
    <row r="654" spans="1:7" ht="63" outlineLevel="4">
      <c r="A654" s="174">
        <f t="shared" si="10"/>
        <v>643</v>
      </c>
      <c r="B654" s="201" t="s">
        <v>317</v>
      </c>
      <c r="C654" s="202" t="s">
        <v>537</v>
      </c>
      <c r="D654" s="202" t="s">
        <v>244</v>
      </c>
      <c r="E654" s="202" t="s">
        <v>42</v>
      </c>
      <c r="F654" s="202"/>
      <c r="G654" s="203">
        <v>589420</v>
      </c>
    </row>
    <row r="655" spans="1:7" ht="110.25" outlineLevel="6">
      <c r="A655" s="174">
        <f t="shared" si="10"/>
        <v>644</v>
      </c>
      <c r="B655" s="201" t="s">
        <v>846</v>
      </c>
      <c r="C655" s="202" t="s">
        <v>537</v>
      </c>
      <c r="D655" s="202" t="s">
        <v>244</v>
      </c>
      <c r="E655" s="202" t="s">
        <v>847</v>
      </c>
      <c r="F655" s="202"/>
      <c r="G655" s="203">
        <v>589420</v>
      </c>
    </row>
    <row r="656" spans="1:7" ht="15.75" outlineLevel="7">
      <c r="A656" s="174">
        <f t="shared" si="10"/>
        <v>645</v>
      </c>
      <c r="B656" s="201" t="s">
        <v>544</v>
      </c>
      <c r="C656" s="202" t="s">
        <v>537</v>
      </c>
      <c r="D656" s="202" t="s">
        <v>244</v>
      </c>
      <c r="E656" s="202" t="s">
        <v>847</v>
      </c>
      <c r="F656" s="202" t="s">
        <v>545</v>
      </c>
      <c r="G656" s="203">
        <v>589420</v>
      </c>
    </row>
    <row r="657" spans="1:7" ht="31.5" outlineLevel="4">
      <c r="A657" s="174">
        <f t="shared" si="10"/>
        <v>646</v>
      </c>
      <c r="B657" s="201" t="s">
        <v>326</v>
      </c>
      <c r="C657" s="202" t="s">
        <v>537</v>
      </c>
      <c r="D657" s="202" t="s">
        <v>244</v>
      </c>
      <c r="E657" s="202" t="s">
        <v>53</v>
      </c>
      <c r="F657" s="202"/>
      <c r="G657" s="203">
        <v>2187478.96</v>
      </c>
    </row>
    <row r="658" spans="1:7" ht="94.5" outlineLevel="6">
      <c r="A658" s="174">
        <f t="shared" si="10"/>
        <v>647</v>
      </c>
      <c r="B658" s="201" t="s">
        <v>848</v>
      </c>
      <c r="C658" s="202" t="s">
        <v>537</v>
      </c>
      <c r="D658" s="202" t="s">
        <v>244</v>
      </c>
      <c r="E658" s="202" t="s">
        <v>112</v>
      </c>
      <c r="F658" s="202"/>
      <c r="G658" s="203">
        <v>2121979.19</v>
      </c>
    </row>
    <row r="659" spans="1:7" ht="31.5" outlineLevel="7">
      <c r="A659" s="174">
        <f t="shared" si="10"/>
        <v>648</v>
      </c>
      <c r="B659" s="201" t="s">
        <v>348</v>
      </c>
      <c r="C659" s="202" t="s">
        <v>537</v>
      </c>
      <c r="D659" s="202" t="s">
        <v>244</v>
      </c>
      <c r="E659" s="202" t="s">
        <v>112</v>
      </c>
      <c r="F659" s="202" t="s">
        <v>493</v>
      </c>
      <c r="G659" s="203">
        <v>1652494.19</v>
      </c>
    </row>
    <row r="660" spans="1:7" ht="47.25" outlineLevel="7">
      <c r="A660" s="174">
        <f t="shared" si="10"/>
        <v>649</v>
      </c>
      <c r="B660" s="201" t="s">
        <v>558</v>
      </c>
      <c r="C660" s="202" t="s">
        <v>537</v>
      </c>
      <c r="D660" s="202" t="s">
        <v>244</v>
      </c>
      <c r="E660" s="202" t="s">
        <v>112</v>
      </c>
      <c r="F660" s="202" t="s">
        <v>236</v>
      </c>
      <c r="G660" s="203">
        <v>468685</v>
      </c>
    </row>
    <row r="661" spans="1:7" ht="15.75" outlineLevel="7">
      <c r="A661" s="174">
        <f t="shared" si="10"/>
        <v>650</v>
      </c>
      <c r="B661" s="201" t="s">
        <v>315</v>
      </c>
      <c r="C661" s="202" t="s">
        <v>537</v>
      </c>
      <c r="D661" s="202" t="s">
        <v>244</v>
      </c>
      <c r="E661" s="202" t="s">
        <v>112</v>
      </c>
      <c r="F661" s="202" t="s">
        <v>316</v>
      </c>
      <c r="G661" s="203">
        <v>800</v>
      </c>
    </row>
    <row r="662" spans="1:7" ht="126" outlineLevel="6">
      <c r="A662" s="174">
        <f t="shared" si="10"/>
        <v>651</v>
      </c>
      <c r="B662" s="204" t="s">
        <v>1095</v>
      </c>
      <c r="C662" s="202" t="s">
        <v>537</v>
      </c>
      <c r="D662" s="202" t="s">
        <v>244</v>
      </c>
      <c r="E662" s="202" t="s">
        <v>1096</v>
      </c>
      <c r="F662" s="202"/>
      <c r="G662" s="203">
        <v>65499.77</v>
      </c>
    </row>
    <row r="663" spans="1:7" ht="31.5" outlineLevel="7">
      <c r="A663" s="174">
        <f t="shared" si="10"/>
        <v>652</v>
      </c>
      <c r="B663" s="201" t="s">
        <v>348</v>
      </c>
      <c r="C663" s="202" t="s">
        <v>537</v>
      </c>
      <c r="D663" s="202" t="s">
        <v>244</v>
      </c>
      <c r="E663" s="202" t="s">
        <v>1096</v>
      </c>
      <c r="F663" s="202" t="s">
        <v>493</v>
      </c>
      <c r="G663" s="203">
        <v>65499.77</v>
      </c>
    </row>
    <row r="664" spans="1:7" ht="18.75">
      <c r="A664" s="174">
        <f t="shared" si="10"/>
        <v>653</v>
      </c>
      <c r="B664" s="208" t="s">
        <v>998</v>
      </c>
      <c r="C664" s="206"/>
      <c r="D664" s="206"/>
      <c r="E664" s="206"/>
      <c r="F664" s="206"/>
      <c r="G664" s="207">
        <f>744321547.72-2080000</f>
        <v>742241547.72000003</v>
      </c>
    </row>
  </sheetData>
  <autoFilter ref="A9:G664"/>
  <mergeCells count="14">
    <mergeCell ref="G9:G10"/>
    <mergeCell ref="F1:G1"/>
    <mergeCell ref="C2:G2"/>
    <mergeCell ref="E3:G3"/>
    <mergeCell ref="E4:G4"/>
    <mergeCell ref="A5:G5"/>
    <mergeCell ref="A6:G6"/>
    <mergeCell ref="A8:B8"/>
    <mergeCell ref="A9:A10"/>
    <mergeCell ref="B9:B10"/>
    <mergeCell ref="C9:C10"/>
    <mergeCell ref="D9:D10"/>
    <mergeCell ref="E9:E10"/>
    <mergeCell ref="F9:F10"/>
  </mergeCells>
  <pageMargins left="0.74803149606299213" right="0.7480314960629921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K1040"/>
  <sheetViews>
    <sheetView showGridLines="0" zoomScale="82" zoomScaleNormal="82" workbookViewId="0">
      <selection activeCell="F12" sqref="F12"/>
    </sheetView>
  </sheetViews>
  <sheetFormatPr defaultRowHeight="12.75" customHeight="1" outlineLevelRow="6"/>
  <cols>
    <col min="1" max="1" width="6.42578125" style="210" customWidth="1"/>
    <col min="2" max="2" width="68.7109375" style="210" customWidth="1"/>
    <col min="3" max="3" width="20.7109375" style="199" customWidth="1"/>
    <col min="4" max="4" width="14" style="199" customWidth="1"/>
    <col min="5" max="5" width="17" style="199" customWidth="1"/>
    <col min="6" max="6" width="20.140625" style="199" customWidth="1"/>
    <col min="7" max="7" width="9.140625" style="186" customWidth="1"/>
    <col min="8" max="8" width="13.140625" style="186" customWidth="1"/>
    <col min="9" max="11" width="9.140625" style="186" customWidth="1"/>
    <col min="12" max="16384" width="9.140625" style="186"/>
  </cols>
  <sheetData>
    <row r="1" spans="1:11" ht="15.75">
      <c r="A1" s="258" t="s">
        <v>338</v>
      </c>
      <c r="B1" s="258"/>
      <c r="C1" s="258"/>
      <c r="D1" s="258"/>
      <c r="E1" s="258"/>
      <c r="F1" s="258"/>
      <c r="G1" s="187"/>
      <c r="H1" s="187"/>
      <c r="I1" s="187"/>
      <c r="J1" s="187"/>
      <c r="K1" s="187"/>
    </row>
    <row r="2" spans="1:11" ht="15.75">
      <c r="A2" s="258" t="s">
        <v>327</v>
      </c>
      <c r="B2" s="258"/>
      <c r="C2" s="258"/>
      <c r="D2" s="258"/>
      <c r="E2" s="258"/>
      <c r="F2" s="258"/>
      <c r="G2" s="187"/>
      <c r="H2" s="187"/>
      <c r="I2" s="187"/>
      <c r="J2" s="187"/>
      <c r="K2" s="187"/>
    </row>
    <row r="3" spans="1:11" ht="57.75" customHeight="1">
      <c r="A3" s="212"/>
      <c r="B3" s="213"/>
      <c r="C3" s="287" t="s">
        <v>932</v>
      </c>
      <c r="D3" s="287"/>
      <c r="E3" s="287"/>
      <c r="F3" s="287"/>
      <c r="G3" s="188"/>
      <c r="H3" s="188"/>
      <c r="I3" s="188"/>
      <c r="J3" s="188"/>
      <c r="K3" s="188"/>
    </row>
    <row r="4" spans="1:11" ht="15.75">
      <c r="A4" s="214" t="s">
        <v>742</v>
      </c>
      <c r="B4" s="214"/>
      <c r="C4" s="170"/>
      <c r="D4" s="259" t="s">
        <v>1100</v>
      </c>
      <c r="E4" s="259"/>
      <c r="F4" s="259"/>
      <c r="G4" s="188"/>
      <c r="H4" s="189"/>
      <c r="I4" s="189"/>
      <c r="J4" s="188"/>
      <c r="K4" s="188"/>
    </row>
    <row r="5" spans="1:11" ht="84" customHeight="1">
      <c r="A5" s="294" t="s">
        <v>585</v>
      </c>
      <c r="B5" s="294"/>
      <c r="C5" s="294"/>
      <c r="D5" s="294"/>
      <c r="E5" s="294"/>
      <c r="F5" s="294"/>
      <c r="G5" s="190"/>
      <c r="H5" s="190"/>
      <c r="I5" s="190"/>
      <c r="J5" s="191"/>
      <c r="K5" s="191"/>
    </row>
    <row r="6" spans="1:11" ht="18.75">
      <c r="A6" s="295"/>
      <c r="B6" s="295"/>
      <c r="C6" s="295"/>
      <c r="D6" s="295"/>
      <c r="E6" s="295"/>
      <c r="F6" s="295"/>
      <c r="G6" s="190"/>
      <c r="H6" s="190"/>
    </row>
    <row r="7" spans="1:11" ht="15">
      <c r="A7" s="296" t="s">
        <v>549</v>
      </c>
      <c r="B7" s="296"/>
      <c r="C7" s="183"/>
      <c r="D7"/>
      <c r="E7"/>
      <c r="F7" s="64" t="s">
        <v>550</v>
      </c>
      <c r="G7" s="190"/>
      <c r="H7" s="190"/>
    </row>
    <row r="8" spans="1:11" customFormat="1" ht="16.5" customHeight="1">
      <c r="A8" s="289" t="s">
        <v>473</v>
      </c>
      <c r="B8" s="289" t="s">
        <v>230</v>
      </c>
      <c r="C8" s="289" t="s">
        <v>525</v>
      </c>
      <c r="D8" s="289" t="s">
        <v>245</v>
      </c>
      <c r="E8" s="289" t="s">
        <v>246</v>
      </c>
      <c r="F8" s="289" t="s">
        <v>197</v>
      </c>
    </row>
    <row r="9" spans="1:11" customFormat="1" ht="24" customHeight="1">
      <c r="A9" s="289"/>
      <c r="B9" s="289"/>
      <c r="C9" s="289"/>
      <c r="D9" s="289"/>
      <c r="E9" s="289"/>
      <c r="F9" s="289"/>
    </row>
    <row r="10" spans="1:11" customFormat="1" ht="19.5" customHeight="1">
      <c r="A10" s="211" t="s">
        <v>406</v>
      </c>
      <c r="B10" s="211" t="s">
        <v>400</v>
      </c>
      <c r="C10" s="65" t="s">
        <v>399</v>
      </c>
      <c r="D10" s="65" t="s">
        <v>407</v>
      </c>
      <c r="E10" s="65" t="s">
        <v>408</v>
      </c>
      <c r="F10" s="65" t="s">
        <v>489</v>
      </c>
    </row>
    <row r="11" spans="1:11" customFormat="1" ht="19.5" customHeight="1">
      <c r="A11" s="211" t="s">
        <v>406</v>
      </c>
      <c r="B11" s="255" t="s">
        <v>484</v>
      </c>
      <c r="C11" s="256" t="s">
        <v>16</v>
      </c>
      <c r="D11" s="256"/>
      <c r="E11" s="256"/>
      <c r="F11" s="257">
        <v>344217210.79000002</v>
      </c>
    </row>
    <row r="12" spans="1:11" ht="31.5" outlineLevel="1">
      <c r="A12" s="113">
        <f>A11+1</f>
        <v>2</v>
      </c>
      <c r="B12" s="201" t="s">
        <v>355</v>
      </c>
      <c r="C12" s="251" t="s">
        <v>39</v>
      </c>
      <c r="D12" s="251"/>
      <c r="E12" s="251"/>
      <c r="F12" s="252">
        <f>310423572.42-800000</f>
        <v>309623572.42000002</v>
      </c>
    </row>
    <row r="13" spans="1:11" ht="78.75" outlineLevel="2">
      <c r="A13" s="113">
        <f t="shared" ref="A13:A76" si="0">A12+1</f>
        <v>3</v>
      </c>
      <c r="B13" s="201" t="s">
        <v>356</v>
      </c>
      <c r="C13" s="251" t="s">
        <v>96</v>
      </c>
      <c r="D13" s="251"/>
      <c r="E13" s="251"/>
      <c r="F13" s="252">
        <f t="shared" ref="F13:F14" si="1">96957130.97-800000</f>
        <v>96157130.969999999</v>
      </c>
    </row>
    <row r="14" spans="1:11" ht="31.5" outlineLevel="3">
      <c r="A14" s="113">
        <f t="shared" si="0"/>
        <v>4</v>
      </c>
      <c r="B14" s="201" t="s">
        <v>542</v>
      </c>
      <c r="C14" s="251" t="s">
        <v>96</v>
      </c>
      <c r="D14" s="251" t="s">
        <v>543</v>
      </c>
      <c r="E14" s="251"/>
      <c r="F14" s="252">
        <f t="shared" si="1"/>
        <v>96157130.969999999</v>
      </c>
    </row>
    <row r="15" spans="1:11" ht="15.75" outlineLevel="4">
      <c r="A15" s="113">
        <f t="shared" si="0"/>
        <v>5</v>
      </c>
      <c r="B15" s="201" t="s">
        <v>544</v>
      </c>
      <c r="C15" s="251" t="s">
        <v>96</v>
      </c>
      <c r="D15" s="251" t="s">
        <v>545</v>
      </c>
      <c r="E15" s="251"/>
      <c r="F15" s="252">
        <f>96957130.97-800000</f>
        <v>96157130.969999999</v>
      </c>
    </row>
    <row r="16" spans="1:11" ht="15.75" outlineLevel="5">
      <c r="A16" s="113">
        <f t="shared" si="0"/>
        <v>6</v>
      </c>
      <c r="B16" s="201" t="s">
        <v>354</v>
      </c>
      <c r="C16" s="251" t="s">
        <v>96</v>
      </c>
      <c r="D16" s="251" t="s">
        <v>545</v>
      </c>
      <c r="E16" s="251" t="s">
        <v>463</v>
      </c>
      <c r="F16" s="252">
        <f>96957130.97-800000</f>
        <v>96157130.969999999</v>
      </c>
    </row>
    <row r="17" spans="1:6" ht="15.75" outlineLevel="6">
      <c r="A17" s="113">
        <f t="shared" si="0"/>
        <v>7</v>
      </c>
      <c r="B17" s="201" t="s">
        <v>500</v>
      </c>
      <c r="C17" s="251" t="s">
        <v>96</v>
      </c>
      <c r="D17" s="251" t="s">
        <v>545</v>
      </c>
      <c r="E17" s="251" t="s">
        <v>442</v>
      </c>
      <c r="F17" s="252">
        <v>22767539.850000001</v>
      </c>
    </row>
    <row r="18" spans="1:6" ht="15.75" outlineLevel="6">
      <c r="A18" s="113">
        <f t="shared" si="0"/>
        <v>8</v>
      </c>
      <c r="B18" s="201" t="s">
        <v>501</v>
      </c>
      <c r="C18" s="251" t="s">
        <v>96</v>
      </c>
      <c r="D18" s="251" t="s">
        <v>545</v>
      </c>
      <c r="E18" s="251" t="s">
        <v>533</v>
      </c>
      <c r="F18" s="252">
        <f>69864231.16-800000</f>
        <v>69064231.159999996</v>
      </c>
    </row>
    <row r="19" spans="1:6" ht="15.75" outlineLevel="6">
      <c r="A19" s="113">
        <f t="shared" si="0"/>
        <v>9</v>
      </c>
      <c r="B19" s="201" t="s">
        <v>706</v>
      </c>
      <c r="C19" s="251" t="s">
        <v>96</v>
      </c>
      <c r="D19" s="251" t="s">
        <v>545</v>
      </c>
      <c r="E19" s="251" t="s">
        <v>707</v>
      </c>
      <c r="F19" s="252">
        <v>4325359.96</v>
      </c>
    </row>
    <row r="20" spans="1:6" ht="110.25" outlineLevel="2">
      <c r="A20" s="113">
        <f t="shared" si="0"/>
        <v>10</v>
      </c>
      <c r="B20" s="204" t="s">
        <v>1157</v>
      </c>
      <c r="C20" s="251" t="s">
        <v>1158</v>
      </c>
      <c r="D20" s="251"/>
      <c r="E20" s="251"/>
      <c r="F20" s="252">
        <v>858100</v>
      </c>
    </row>
    <row r="21" spans="1:6" ht="31.5" outlineLevel="3">
      <c r="A21" s="113">
        <f t="shared" si="0"/>
        <v>11</v>
      </c>
      <c r="B21" s="201" t="s">
        <v>542</v>
      </c>
      <c r="C21" s="251" t="s">
        <v>1158</v>
      </c>
      <c r="D21" s="251" t="s">
        <v>543</v>
      </c>
      <c r="E21" s="251"/>
      <c r="F21" s="252">
        <v>858100</v>
      </c>
    </row>
    <row r="22" spans="1:6" ht="15.75" outlineLevel="4">
      <c r="A22" s="113">
        <f t="shared" si="0"/>
        <v>12</v>
      </c>
      <c r="B22" s="201" t="s">
        <v>544</v>
      </c>
      <c r="C22" s="251" t="s">
        <v>1158</v>
      </c>
      <c r="D22" s="251" t="s">
        <v>545</v>
      </c>
      <c r="E22" s="251"/>
      <c r="F22" s="252">
        <v>858100</v>
      </c>
    </row>
    <row r="23" spans="1:6" ht="15.75" outlineLevel="5">
      <c r="A23" s="113">
        <f t="shared" si="0"/>
        <v>13</v>
      </c>
      <c r="B23" s="201" t="s">
        <v>354</v>
      </c>
      <c r="C23" s="251" t="s">
        <v>1158</v>
      </c>
      <c r="D23" s="251" t="s">
        <v>545</v>
      </c>
      <c r="E23" s="251" t="s">
        <v>463</v>
      </c>
      <c r="F23" s="252">
        <v>858100</v>
      </c>
    </row>
    <row r="24" spans="1:6" ht="15.75" outlineLevel="6">
      <c r="A24" s="113">
        <f t="shared" si="0"/>
        <v>14</v>
      </c>
      <c r="B24" s="201" t="s">
        <v>500</v>
      </c>
      <c r="C24" s="251" t="s">
        <v>1158</v>
      </c>
      <c r="D24" s="251" t="s">
        <v>545</v>
      </c>
      <c r="E24" s="251" t="s">
        <v>442</v>
      </c>
      <c r="F24" s="252">
        <v>236100</v>
      </c>
    </row>
    <row r="25" spans="1:6" ht="15.75" outlineLevel="6">
      <c r="A25" s="113">
        <f t="shared" si="0"/>
        <v>15</v>
      </c>
      <c r="B25" s="201" t="s">
        <v>501</v>
      </c>
      <c r="C25" s="251" t="s">
        <v>1158</v>
      </c>
      <c r="D25" s="251" t="s">
        <v>545</v>
      </c>
      <c r="E25" s="251" t="s">
        <v>533</v>
      </c>
      <c r="F25" s="252">
        <v>605604</v>
      </c>
    </row>
    <row r="26" spans="1:6" ht="15.75" outlineLevel="6">
      <c r="A26" s="113">
        <f t="shared" si="0"/>
        <v>16</v>
      </c>
      <c r="B26" s="201" t="s">
        <v>706</v>
      </c>
      <c r="C26" s="251" t="s">
        <v>1158</v>
      </c>
      <c r="D26" s="251" t="s">
        <v>545</v>
      </c>
      <c r="E26" s="251" t="s">
        <v>707</v>
      </c>
      <c r="F26" s="252">
        <v>16396</v>
      </c>
    </row>
    <row r="27" spans="1:6" ht="78.75" outlineLevel="2">
      <c r="A27" s="113">
        <f t="shared" si="0"/>
        <v>17</v>
      </c>
      <c r="B27" s="204" t="s">
        <v>1048</v>
      </c>
      <c r="C27" s="251" t="s">
        <v>1049</v>
      </c>
      <c r="D27" s="251"/>
      <c r="E27" s="251"/>
      <c r="F27" s="252">
        <v>1184127.45</v>
      </c>
    </row>
    <row r="28" spans="1:6" ht="31.5" outlineLevel="3">
      <c r="A28" s="113">
        <f t="shared" si="0"/>
        <v>18</v>
      </c>
      <c r="B28" s="201" t="s">
        <v>542</v>
      </c>
      <c r="C28" s="251" t="s">
        <v>1049</v>
      </c>
      <c r="D28" s="251" t="s">
        <v>543</v>
      </c>
      <c r="E28" s="251"/>
      <c r="F28" s="252">
        <v>1184127.45</v>
      </c>
    </row>
    <row r="29" spans="1:6" ht="15.75" outlineLevel="4">
      <c r="A29" s="113">
        <f t="shared" si="0"/>
        <v>19</v>
      </c>
      <c r="B29" s="201" t="s">
        <v>544</v>
      </c>
      <c r="C29" s="251" t="s">
        <v>1049</v>
      </c>
      <c r="D29" s="251" t="s">
        <v>545</v>
      </c>
      <c r="E29" s="251"/>
      <c r="F29" s="252">
        <v>1184127.45</v>
      </c>
    </row>
    <row r="30" spans="1:6" ht="15.75" outlineLevel="5">
      <c r="A30" s="113">
        <f t="shared" si="0"/>
        <v>20</v>
      </c>
      <c r="B30" s="201" t="s">
        <v>354</v>
      </c>
      <c r="C30" s="251" t="s">
        <v>1049</v>
      </c>
      <c r="D30" s="251" t="s">
        <v>545</v>
      </c>
      <c r="E30" s="251" t="s">
        <v>463</v>
      </c>
      <c r="F30" s="252">
        <v>1184127.45</v>
      </c>
    </row>
    <row r="31" spans="1:6" ht="15.75" outlineLevel="6">
      <c r="A31" s="113">
        <f t="shared" si="0"/>
        <v>21</v>
      </c>
      <c r="B31" s="201" t="s">
        <v>500</v>
      </c>
      <c r="C31" s="251" t="s">
        <v>1049</v>
      </c>
      <c r="D31" s="251" t="s">
        <v>545</v>
      </c>
      <c r="E31" s="251" t="s">
        <v>442</v>
      </c>
      <c r="F31" s="252">
        <v>246607.81</v>
      </c>
    </row>
    <row r="32" spans="1:6" ht="15.75" outlineLevel="6">
      <c r="A32" s="113">
        <f t="shared" si="0"/>
        <v>22</v>
      </c>
      <c r="B32" s="201" t="s">
        <v>501</v>
      </c>
      <c r="C32" s="251" t="s">
        <v>1049</v>
      </c>
      <c r="D32" s="251" t="s">
        <v>545</v>
      </c>
      <c r="E32" s="251" t="s">
        <v>533</v>
      </c>
      <c r="F32" s="252">
        <v>902366.64</v>
      </c>
    </row>
    <row r="33" spans="1:6" ht="15.75" outlineLevel="6">
      <c r="A33" s="113">
        <f t="shared" si="0"/>
        <v>23</v>
      </c>
      <c r="B33" s="201" t="s">
        <v>706</v>
      </c>
      <c r="C33" s="251" t="s">
        <v>1049</v>
      </c>
      <c r="D33" s="251" t="s">
        <v>545</v>
      </c>
      <c r="E33" s="251" t="s">
        <v>707</v>
      </c>
      <c r="F33" s="252">
        <v>35153</v>
      </c>
    </row>
    <row r="34" spans="1:6" ht="173.25" outlineLevel="2">
      <c r="A34" s="113">
        <f t="shared" si="0"/>
        <v>24</v>
      </c>
      <c r="B34" s="204" t="s">
        <v>1056</v>
      </c>
      <c r="C34" s="251" t="s">
        <v>1057</v>
      </c>
      <c r="D34" s="251"/>
      <c r="E34" s="251"/>
      <c r="F34" s="252">
        <v>149454</v>
      </c>
    </row>
    <row r="35" spans="1:6" ht="31.5" outlineLevel="3">
      <c r="A35" s="113">
        <f t="shared" si="0"/>
        <v>25</v>
      </c>
      <c r="B35" s="201" t="s">
        <v>542</v>
      </c>
      <c r="C35" s="251" t="s">
        <v>1057</v>
      </c>
      <c r="D35" s="251" t="s">
        <v>543</v>
      </c>
      <c r="E35" s="251"/>
      <c r="F35" s="252">
        <v>149454</v>
      </c>
    </row>
    <row r="36" spans="1:6" ht="15.75" outlineLevel="4">
      <c r="A36" s="113">
        <f t="shared" si="0"/>
        <v>26</v>
      </c>
      <c r="B36" s="201" t="s">
        <v>544</v>
      </c>
      <c r="C36" s="251" t="s">
        <v>1057</v>
      </c>
      <c r="D36" s="251" t="s">
        <v>545</v>
      </c>
      <c r="E36" s="251"/>
      <c r="F36" s="252">
        <v>149454</v>
      </c>
    </row>
    <row r="37" spans="1:6" ht="15.75" outlineLevel="5">
      <c r="A37" s="113">
        <f t="shared" si="0"/>
        <v>27</v>
      </c>
      <c r="B37" s="201" t="s">
        <v>354</v>
      </c>
      <c r="C37" s="251" t="s">
        <v>1057</v>
      </c>
      <c r="D37" s="251" t="s">
        <v>545</v>
      </c>
      <c r="E37" s="251" t="s">
        <v>463</v>
      </c>
      <c r="F37" s="252">
        <v>149454</v>
      </c>
    </row>
    <row r="38" spans="1:6" ht="15.75" outlineLevel="6">
      <c r="A38" s="113">
        <f t="shared" si="0"/>
        <v>28</v>
      </c>
      <c r="B38" s="201" t="s">
        <v>706</v>
      </c>
      <c r="C38" s="251" t="s">
        <v>1057</v>
      </c>
      <c r="D38" s="251" t="s">
        <v>545</v>
      </c>
      <c r="E38" s="251" t="s">
        <v>707</v>
      </c>
      <c r="F38" s="252">
        <v>149454</v>
      </c>
    </row>
    <row r="39" spans="1:6" ht="220.5" outlineLevel="2">
      <c r="A39" s="113">
        <f t="shared" si="0"/>
        <v>29</v>
      </c>
      <c r="B39" s="204" t="s">
        <v>1050</v>
      </c>
      <c r="C39" s="251" t="s">
        <v>708</v>
      </c>
      <c r="D39" s="251"/>
      <c r="E39" s="251"/>
      <c r="F39" s="252">
        <v>14743900</v>
      </c>
    </row>
    <row r="40" spans="1:6" ht="31.5" outlineLevel="3">
      <c r="A40" s="113">
        <f t="shared" si="0"/>
        <v>30</v>
      </c>
      <c r="B40" s="201" t="s">
        <v>542</v>
      </c>
      <c r="C40" s="251" t="s">
        <v>708</v>
      </c>
      <c r="D40" s="251" t="s">
        <v>543</v>
      </c>
      <c r="E40" s="251"/>
      <c r="F40" s="252">
        <v>14743900</v>
      </c>
    </row>
    <row r="41" spans="1:6" ht="15.75" outlineLevel="4">
      <c r="A41" s="113">
        <f t="shared" si="0"/>
        <v>31</v>
      </c>
      <c r="B41" s="201" t="s">
        <v>544</v>
      </c>
      <c r="C41" s="251" t="s">
        <v>708</v>
      </c>
      <c r="D41" s="251" t="s">
        <v>545</v>
      </c>
      <c r="E41" s="251"/>
      <c r="F41" s="252">
        <v>14743900</v>
      </c>
    </row>
    <row r="42" spans="1:6" ht="15.75" outlineLevel="5">
      <c r="A42" s="113">
        <f t="shared" si="0"/>
        <v>32</v>
      </c>
      <c r="B42" s="201" t="s">
        <v>354</v>
      </c>
      <c r="C42" s="251" t="s">
        <v>708</v>
      </c>
      <c r="D42" s="251" t="s">
        <v>545</v>
      </c>
      <c r="E42" s="251" t="s">
        <v>463</v>
      </c>
      <c r="F42" s="252">
        <v>14743900</v>
      </c>
    </row>
    <row r="43" spans="1:6" ht="15.75" outlineLevel="6">
      <c r="A43" s="113">
        <f t="shared" si="0"/>
        <v>33</v>
      </c>
      <c r="B43" s="201" t="s">
        <v>500</v>
      </c>
      <c r="C43" s="251" t="s">
        <v>708</v>
      </c>
      <c r="D43" s="251" t="s">
        <v>545</v>
      </c>
      <c r="E43" s="251" t="s">
        <v>442</v>
      </c>
      <c r="F43" s="252">
        <v>14743900</v>
      </c>
    </row>
    <row r="44" spans="1:6" ht="204.75" outlineLevel="2">
      <c r="A44" s="113">
        <f t="shared" si="0"/>
        <v>34</v>
      </c>
      <c r="B44" s="204" t="s">
        <v>1052</v>
      </c>
      <c r="C44" s="251" t="s">
        <v>709</v>
      </c>
      <c r="D44" s="251"/>
      <c r="E44" s="251"/>
      <c r="F44" s="252">
        <v>19879500</v>
      </c>
    </row>
    <row r="45" spans="1:6" ht="31.5" outlineLevel="3">
      <c r="A45" s="113">
        <f t="shared" si="0"/>
        <v>35</v>
      </c>
      <c r="B45" s="201" t="s">
        <v>542</v>
      </c>
      <c r="C45" s="251" t="s">
        <v>709</v>
      </c>
      <c r="D45" s="251" t="s">
        <v>543</v>
      </c>
      <c r="E45" s="251"/>
      <c r="F45" s="252">
        <v>19879500</v>
      </c>
    </row>
    <row r="46" spans="1:6" ht="15.75" outlineLevel="4">
      <c r="A46" s="113">
        <f t="shared" si="0"/>
        <v>36</v>
      </c>
      <c r="B46" s="201" t="s">
        <v>544</v>
      </c>
      <c r="C46" s="251" t="s">
        <v>709</v>
      </c>
      <c r="D46" s="251" t="s">
        <v>545</v>
      </c>
      <c r="E46" s="251"/>
      <c r="F46" s="252">
        <v>19879500</v>
      </c>
    </row>
    <row r="47" spans="1:6" ht="15.75" outlineLevel="5">
      <c r="A47" s="113">
        <f t="shared" si="0"/>
        <v>37</v>
      </c>
      <c r="B47" s="201" t="s">
        <v>354</v>
      </c>
      <c r="C47" s="251" t="s">
        <v>709</v>
      </c>
      <c r="D47" s="251" t="s">
        <v>545</v>
      </c>
      <c r="E47" s="251" t="s">
        <v>463</v>
      </c>
      <c r="F47" s="252">
        <v>19879500</v>
      </c>
    </row>
    <row r="48" spans="1:6" ht="15.75" outlineLevel="6">
      <c r="A48" s="113">
        <f t="shared" si="0"/>
        <v>38</v>
      </c>
      <c r="B48" s="201" t="s">
        <v>501</v>
      </c>
      <c r="C48" s="251" t="s">
        <v>709</v>
      </c>
      <c r="D48" s="251" t="s">
        <v>545</v>
      </c>
      <c r="E48" s="251" t="s">
        <v>533</v>
      </c>
      <c r="F48" s="252">
        <v>19879500</v>
      </c>
    </row>
    <row r="49" spans="1:6" ht="157.5" outlineLevel="2">
      <c r="A49" s="113">
        <f t="shared" si="0"/>
        <v>39</v>
      </c>
      <c r="B49" s="204" t="s">
        <v>320</v>
      </c>
      <c r="C49" s="251" t="s">
        <v>103</v>
      </c>
      <c r="D49" s="251"/>
      <c r="E49" s="251"/>
      <c r="F49" s="252">
        <v>194000</v>
      </c>
    </row>
    <row r="50" spans="1:6" ht="31.5" outlineLevel="3">
      <c r="A50" s="113">
        <f t="shared" si="0"/>
        <v>40</v>
      </c>
      <c r="B50" s="201" t="s">
        <v>542</v>
      </c>
      <c r="C50" s="251" t="s">
        <v>103</v>
      </c>
      <c r="D50" s="251" t="s">
        <v>543</v>
      </c>
      <c r="E50" s="251"/>
      <c r="F50" s="252">
        <v>194000</v>
      </c>
    </row>
    <row r="51" spans="1:6" ht="15.75" outlineLevel="4">
      <c r="A51" s="113">
        <f t="shared" si="0"/>
        <v>41</v>
      </c>
      <c r="B51" s="201" t="s">
        <v>544</v>
      </c>
      <c r="C51" s="251" t="s">
        <v>103</v>
      </c>
      <c r="D51" s="251" t="s">
        <v>545</v>
      </c>
      <c r="E51" s="251"/>
      <c r="F51" s="252">
        <v>194000</v>
      </c>
    </row>
    <row r="52" spans="1:6" ht="15.75" outlineLevel="5">
      <c r="A52" s="113">
        <f t="shared" si="0"/>
        <v>42</v>
      </c>
      <c r="B52" s="201" t="s">
        <v>483</v>
      </c>
      <c r="C52" s="251" t="s">
        <v>103</v>
      </c>
      <c r="D52" s="251" t="s">
        <v>545</v>
      </c>
      <c r="E52" s="251" t="s">
        <v>466</v>
      </c>
      <c r="F52" s="252">
        <v>194000</v>
      </c>
    </row>
    <row r="53" spans="1:6" ht="15.75" outlineLevel="6">
      <c r="A53" s="113">
        <f t="shared" si="0"/>
        <v>43</v>
      </c>
      <c r="B53" s="201" t="s">
        <v>514</v>
      </c>
      <c r="C53" s="251" t="s">
        <v>103</v>
      </c>
      <c r="D53" s="251" t="s">
        <v>545</v>
      </c>
      <c r="E53" s="251" t="s">
        <v>238</v>
      </c>
      <c r="F53" s="252">
        <v>194000</v>
      </c>
    </row>
    <row r="54" spans="1:6" ht="236.25" outlineLevel="2">
      <c r="A54" s="113">
        <f t="shared" si="0"/>
        <v>44</v>
      </c>
      <c r="B54" s="204" t="s">
        <v>1053</v>
      </c>
      <c r="C54" s="251" t="s">
        <v>98</v>
      </c>
      <c r="D54" s="251"/>
      <c r="E54" s="251"/>
      <c r="F54" s="252">
        <v>133281300</v>
      </c>
    </row>
    <row r="55" spans="1:6" ht="31.5" outlineLevel="3">
      <c r="A55" s="113">
        <f t="shared" si="0"/>
        <v>45</v>
      </c>
      <c r="B55" s="201" t="s">
        <v>542</v>
      </c>
      <c r="C55" s="251" t="s">
        <v>98</v>
      </c>
      <c r="D55" s="251" t="s">
        <v>543</v>
      </c>
      <c r="E55" s="251"/>
      <c r="F55" s="252">
        <v>133281300</v>
      </c>
    </row>
    <row r="56" spans="1:6" ht="15.75" outlineLevel="4">
      <c r="A56" s="113">
        <f t="shared" si="0"/>
        <v>46</v>
      </c>
      <c r="B56" s="201" t="s">
        <v>544</v>
      </c>
      <c r="C56" s="251" t="s">
        <v>98</v>
      </c>
      <c r="D56" s="251" t="s">
        <v>545</v>
      </c>
      <c r="E56" s="251"/>
      <c r="F56" s="252">
        <v>133281300</v>
      </c>
    </row>
    <row r="57" spans="1:6" ht="15.75" outlineLevel="5">
      <c r="A57" s="113">
        <f t="shared" si="0"/>
        <v>47</v>
      </c>
      <c r="B57" s="201" t="s">
        <v>354</v>
      </c>
      <c r="C57" s="251" t="s">
        <v>98</v>
      </c>
      <c r="D57" s="251" t="s">
        <v>545</v>
      </c>
      <c r="E57" s="251" t="s">
        <v>463</v>
      </c>
      <c r="F57" s="252">
        <v>133281300</v>
      </c>
    </row>
    <row r="58" spans="1:6" ht="15.75" outlineLevel="6">
      <c r="A58" s="113">
        <f t="shared" si="0"/>
        <v>48</v>
      </c>
      <c r="B58" s="201" t="s">
        <v>501</v>
      </c>
      <c r="C58" s="251" t="s">
        <v>98</v>
      </c>
      <c r="D58" s="251" t="s">
        <v>545</v>
      </c>
      <c r="E58" s="251" t="s">
        <v>533</v>
      </c>
      <c r="F58" s="252">
        <v>133281300</v>
      </c>
    </row>
    <row r="59" spans="1:6" ht="110.25" outlineLevel="2">
      <c r="A59" s="113">
        <f t="shared" si="0"/>
        <v>49</v>
      </c>
      <c r="B59" s="204" t="s">
        <v>319</v>
      </c>
      <c r="C59" s="251" t="s">
        <v>102</v>
      </c>
      <c r="D59" s="251"/>
      <c r="E59" s="251"/>
      <c r="F59" s="252">
        <v>15982400</v>
      </c>
    </row>
    <row r="60" spans="1:6" ht="31.5" outlineLevel="3">
      <c r="A60" s="113">
        <f t="shared" si="0"/>
        <v>50</v>
      </c>
      <c r="B60" s="201" t="s">
        <v>542</v>
      </c>
      <c r="C60" s="251" t="s">
        <v>102</v>
      </c>
      <c r="D60" s="251" t="s">
        <v>543</v>
      </c>
      <c r="E60" s="251"/>
      <c r="F60" s="252">
        <v>15982400</v>
      </c>
    </row>
    <row r="61" spans="1:6" ht="15.75" outlineLevel="4">
      <c r="A61" s="113">
        <f t="shared" si="0"/>
        <v>51</v>
      </c>
      <c r="B61" s="201" t="s">
        <v>544</v>
      </c>
      <c r="C61" s="251" t="s">
        <v>102</v>
      </c>
      <c r="D61" s="251" t="s">
        <v>545</v>
      </c>
      <c r="E61" s="251"/>
      <c r="F61" s="252">
        <v>15982400</v>
      </c>
    </row>
    <row r="62" spans="1:6" ht="15.75" outlineLevel="5">
      <c r="A62" s="113">
        <f t="shared" si="0"/>
        <v>52</v>
      </c>
      <c r="B62" s="201" t="s">
        <v>483</v>
      </c>
      <c r="C62" s="251" t="s">
        <v>102</v>
      </c>
      <c r="D62" s="251" t="s">
        <v>545</v>
      </c>
      <c r="E62" s="251" t="s">
        <v>466</v>
      </c>
      <c r="F62" s="252">
        <v>15982400</v>
      </c>
    </row>
    <row r="63" spans="1:6" ht="15.75" outlineLevel="6">
      <c r="A63" s="113">
        <f t="shared" si="0"/>
        <v>53</v>
      </c>
      <c r="B63" s="201" t="s">
        <v>513</v>
      </c>
      <c r="C63" s="251" t="s">
        <v>102</v>
      </c>
      <c r="D63" s="251" t="s">
        <v>545</v>
      </c>
      <c r="E63" s="251" t="s">
        <v>441</v>
      </c>
      <c r="F63" s="252">
        <v>15982400</v>
      </c>
    </row>
    <row r="64" spans="1:6" ht="236.25" outlineLevel="2">
      <c r="A64" s="113">
        <f t="shared" si="0"/>
        <v>54</v>
      </c>
      <c r="B64" s="204" t="s">
        <v>1051</v>
      </c>
      <c r="C64" s="251" t="s">
        <v>97</v>
      </c>
      <c r="D64" s="251"/>
      <c r="E64" s="251"/>
      <c r="F64" s="252">
        <v>27193660</v>
      </c>
    </row>
    <row r="65" spans="1:6" ht="31.5" outlineLevel="3">
      <c r="A65" s="113">
        <f t="shared" si="0"/>
        <v>55</v>
      </c>
      <c r="B65" s="201" t="s">
        <v>542</v>
      </c>
      <c r="C65" s="251" t="s">
        <v>97</v>
      </c>
      <c r="D65" s="251" t="s">
        <v>543</v>
      </c>
      <c r="E65" s="251"/>
      <c r="F65" s="252">
        <v>27193660</v>
      </c>
    </row>
    <row r="66" spans="1:6" ht="15.75" outlineLevel="4">
      <c r="A66" s="113">
        <f t="shared" si="0"/>
        <v>56</v>
      </c>
      <c r="B66" s="201" t="s">
        <v>544</v>
      </c>
      <c r="C66" s="251" t="s">
        <v>97</v>
      </c>
      <c r="D66" s="251" t="s">
        <v>545</v>
      </c>
      <c r="E66" s="251"/>
      <c r="F66" s="252">
        <v>27193660</v>
      </c>
    </row>
    <row r="67" spans="1:6" ht="15.75" outlineLevel="5">
      <c r="A67" s="113">
        <f t="shared" si="0"/>
        <v>57</v>
      </c>
      <c r="B67" s="201" t="s">
        <v>354</v>
      </c>
      <c r="C67" s="251" t="s">
        <v>97</v>
      </c>
      <c r="D67" s="251" t="s">
        <v>545</v>
      </c>
      <c r="E67" s="251" t="s">
        <v>463</v>
      </c>
      <c r="F67" s="252">
        <v>27193660</v>
      </c>
    </row>
    <row r="68" spans="1:6" ht="15.75" outlineLevel="6">
      <c r="A68" s="113">
        <f t="shared" si="0"/>
        <v>58</v>
      </c>
      <c r="B68" s="201" t="s">
        <v>500</v>
      </c>
      <c r="C68" s="251" t="s">
        <v>97</v>
      </c>
      <c r="D68" s="251" t="s">
        <v>545</v>
      </c>
      <c r="E68" s="251" t="s">
        <v>442</v>
      </c>
      <c r="F68" s="252">
        <v>27193660</v>
      </c>
    </row>
    <row r="69" spans="1:6" ht="31.5" outlineLevel="1">
      <c r="A69" s="113">
        <f t="shared" si="0"/>
        <v>59</v>
      </c>
      <c r="B69" s="201" t="s">
        <v>710</v>
      </c>
      <c r="C69" s="251" t="s">
        <v>711</v>
      </c>
      <c r="D69" s="251"/>
      <c r="E69" s="251"/>
      <c r="F69" s="252">
        <f>12264148.5+800000</f>
        <v>13064148.5</v>
      </c>
    </row>
    <row r="70" spans="1:6" ht="78.75" outlineLevel="2">
      <c r="A70" s="113">
        <f t="shared" si="0"/>
        <v>60</v>
      </c>
      <c r="B70" s="201" t="s">
        <v>712</v>
      </c>
      <c r="C70" s="251" t="s">
        <v>713</v>
      </c>
      <c r="D70" s="251"/>
      <c r="E70" s="251"/>
      <c r="F70" s="252">
        <f>7091130.5+800000</f>
        <v>7891130.5</v>
      </c>
    </row>
    <row r="71" spans="1:6" ht="31.5" outlineLevel="3">
      <c r="A71" s="113">
        <f t="shared" si="0"/>
        <v>61</v>
      </c>
      <c r="B71" s="201" t="s">
        <v>542</v>
      </c>
      <c r="C71" s="251" t="s">
        <v>713</v>
      </c>
      <c r="D71" s="251" t="s">
        <v>543</v>
      </c>
      <c r="E71" s="251"/>
      <c r="F71" s="252">
        <f t="shared" ref="F71:F73" si="2">7091130.5+800000</f>
        <v>7891130.5</v>
      </c>
    </row>
    <row r="72" spans="1:6" ht="15.75" outlineLevel="4">
      <c r="A72" s="113">
        <f t="shared" si="0"/>
        <v>62</v>
      </c>
      <c r="B72" s="201" t="s">
        <v>544</v>
      </c>
      <c r="C72" s="251" t="s">
        <v>713</v>
      </c>
      <c r="D72" s="251" t="s">
        <v>545</v>
      </c>
      <c r="E72" s="251"/>
      <c r="F72" s="252">
        <f t="shared" si="2"/>
        <v>7891130.5</v>
      </c>
    </row>
    <row r="73" spans="1:6" ht="15.75" outlineLevel="5">
      <c r="A73" s="113">
        <f t="shared" si="0"/>
        <v>63</v>
      </c>
      <c r="B73" s="201" t="s">
        <v>354</v>
      </c>
      <c r="C73" s="251" t="s">
        <v>713</v>
      </c>
      <c r="D73" s="251" t="s">
        <v>545</v>
      </c>
      <c r="E73" s="251" t="s">
        <v>463</v>
      </c>
      <c r="F73" s="252">
        <f t="shared" si="2"/>
        <v>7891130.5</v>
      </c>
    </row>
    <row r="74" spans="1:6" ht="15.75" outlineLevel="6">
      <c r="A74" s="113">
        <f t="shared" si="0"/>
        <v>64</v>
      </c>
      <c r="B74" s="201" t="s">
        <v>500</v>
      </c>
      <c r="C74" s="251" t="s">
        <v>713</v>
      </c>
      <c r="D74" s="251" t="s">
        <v>545</v>
      </c>
      <c r="E74" s="251" t="s">
        <v>442</v>
      </c>
      <c r="F74" s="252">
        <v>747238.5</v>
      </c>
    </row>
    <row r="75" spans="1:6" ht="15.75" outlineLevel="6">
      <c r="A75" s="113">
        <f t="shared" si="0"/>
        <v>65</v>
      </c>
      <c r="B75" s="201" t="s">
        <v>501</v>
      </c>
      <c r="C75" s="251" t="s">
        <v>713</v>
      </c>
      <c r="D75" s="251" t="s">
        <v>545</v>
      </c>
      <c r="E75" s="251" t="s">
        <v>533</v>
      </c>
      <c r="F75" s="252">
        <f>6343892+800000</f>
        <v>7143892</v>
      </c>
    </row>
    <row r="76" spans="1:6" ht="78.75" outlineLevel="2">
      <c r="A76" s="113">
        <f t="shared" si="0"/>
        <v>66</v>
      </c>
      <c r="B76" s="204" t="s">
        <v>1159</v>
      </c>
      <c r="C76" s="251" t="s">
        <v>1160</v>
      </c>
      <c r="D76" s="251"/>
      <c r="E76" s="251"/>
      <c r="F76" s="252">
        <v>1763800</v>
      </c>
    </row>
    <row r="77" spans="1:6" ht="31.5" outlineLevel="3">
      <c r="A77" s="113">
        <f t="shared" ref="A77:A140" si="3">A76+1</f>
        <v>67</v>
      </c>
      <c r="B77" s="201" t="s">
        <v>542</v>
      </c>
      <c r="C77" s="251" t="s">
        <v>1160</v>
      </c>
      <c r="D77" s="251" t="s">
        <v>543</v>
      </c>
      <c r="E77" s="251"/>
      <c r="F77" s="252">
        <v>1763800</v>
      </c>
    </row>
    <row r="78" spans="1:6" ht="15.75" outlineLevel="4">
      <c r="A78" s="113">
        <f t="shared" si="3"/>
        <v>68</v>
      </c>
      <c r="B78" s="201" t="s">
        <v>544</v>
      </c>
      <c r="C78" s="251" t="s">
        <v>1160</v>
      </c>
      <c r="D78" s="251" t="s">
        <v>545</v>
      </c>
      <c r="E78" s="251"/>
      <c r="F78" s="252">
        <v>1763800</v>
      </c>
    </row>
    <row r="79" spans="1:6" ht="15.75" outlineLevel="5">
      <c r="A79" s="113">
        <f t="shared" si="3"/>
        <v>69</v>
      </c>
      <c r="B79" s="201" t="s">
        <v>354</v>
      </c>
      <c r="C79" s="251" t="s">
        <v>1160</v>
      </c>
      <c r="D79" s="251" t="s">
        <v>545</v>
      </c>
      <c r="E79" s="251" t="s">
        <v>463</v>
      </c>
      <c r="F79" s="252">
        <v>1763800</v>
      </c>
    </row>
    <row r="80" spans="1:6" ht="15.75" outlineLevel="6">
      <c r="A80" s="113">
        <f t="shared" si="3"/>
        <v>70</v>
      </c>
      <c r="B80" s="201" t="s">
        <v>501</v>
      </c>
      <c r="C80" s="251" t="s">
        <v>1160</v>
      </c>
      <c r="D80" s="251" t="s">
        <v>545</v>
      </c>
      <c r="E80" s="251" t="s">
        <v>533</v>
      </c>
      <c r="F80" s="252">
        <v>1763800</v>
      </c>
    </row>
    <row r="81" spans="1:6" ht="94.5" outlineLevel="2">
      <c r="A81" s="113">
        <f t="shared" si="3"/>
        <v>71</v>
      </c>
      <c r="B81" s="204" t="s">
        <v>1161</v>
      </c>
      <c r="C81" s="251" t="s">
        <v>1162</v>
      </c>
      <c r="D81" s="251"/>
      <c r="E81" s="251"/>
      <c r="F81" s="252">
        <v>3358000</v>
      </c>
    </row>
    <row r="82" spans="1:6" ht="31.5" outlineLevel="3">
      <c r="A82" s="113">
        <f t="shared" si="3"/>
        <v>72</v>
      </c>
      <c r="B82" s="201" t="s">
        <v>542</v>
      </c>
      <c r="C82" s="251" t="s">
        <v>1162</v>
      </c>
      <c r="D82" s="251" t="s">
        <v>543</v>
      </c>
      <c r="E82" s="251"/>
      <c r="F82" s="252">
        <v>3358000</v>
      </c>
    </row>
    <row r="83" spans="1:6" ht="15.75" outlineLevel="4">
      <c r="A83" s="113">
        <f t="shared" si="3"/>
        <v>73</v>
      </c>
      <c r="B83" s="201" t="s">
        <v>544</v>
      </c>
      <c r="C83" s="251" t="s">
        <v>1162</v>
      </c>
      <c r="D83" s="251" t="s">
        <v>545</v>
      </c>
      <c r="E83" s="251"/>
      <c r="F83" s="252">
        <v>3358000</v>
      </c>
    </row>
    <row r="84" spans="1:6" ht="15.75" outlineLevel="5">
      <c r="A84" s="113">
        <f t="shared" si="3"/>
        <v>74</v>
      </c>
      <c r="B84" s="201" t="s">
        <v>354</v>
      </c>
      <c r="C84" s="251" t="s">
        <v>1162</v>
      </c>
      <c r="D84" s="251" t="s">
        <v>545</v>
      </c>
      <c r="E84" s="251" t="s">
        <v>463</v>
      </c>
      <c r="F84" s="252">
        <v>3358000</v>
      </c>
    </row>
    <row r="85" spans="1:6" ht="15.75" outlineLevel="6">
      <c r="A85" s="113">
        <f t="shared" si="3"/>
        <v>75</v>
      </c>
      <c r="B85" s="201" t="s">
        <v>501</v>
      </c>
      <c r="C85" s="251" t="s">
        <v>1162</v>
      </c>
      <c r="D85" s="251" t="s">
        <v>545</v>
      </c>
      <c r="E85" s="251" t="s">
        <v>533</v>
      </c>
      <c r="F85" s="252">
        <v>3358000</v>
      </c>
    </row>
    <row r="86" spans="1:6" ht="110.25" outlineLevel="2">
      <c r="A86" s="113">
        <f t="shared" si="3"/>
        <v>76</v>
      </c>
      <c r="B86" s="204" t="s">
        <v>1163</v>
      </c>
      <c r="C86" s="251" t="s">
        <v>1164</v>
      </c>
      <c r="D86" s="251"/>
      <c r="E86" s="251"/>
      <c r="F86" s="252">
        <v>33580</v>
      </c>
    </row>
    <row r="87" spans="1:6" ht="31.5" outlineLevel="3">
      <c r="A87" s="113">
        <f t="shared" si="3"/>
        <v>77</v>
      </c>
      <c r="B87" s="201" t="s">
        <v>542</v>
      </c>
      <c r="C87" s="251" t="s">
        <v>1164</v>
      </c>
      <c r="D87" s="251" t="s">
        <v>543</v>
      </c>
      <c r="E87" s="251"/>
      <c r="F87" s="252">
        <v>33580</v>
      </c>
    </row>
    <row r="88" spans="1:6" ht="15.75" outlineLevel="4">
      <c r="A88" s="113">
        <f t="shared" si="3"/>
        <v>78</v>
      </c>
      <c r="B88" s="201" t="s">
        <v>544</v>
      </c>
      <c r="C88" s="251" t="s">
        <v>1164</v>
      </c>
      <c r="D88" s="251" t="s">
        <v>545</v>
      </c>
      <c r="E88" s="251"/>
      <c r="F88" s="252">
        <v>33580</v>
      </c>
    </row>
    <row r="89" spans="1:6" ht="15.75" outlineLevel="5">
      <c r="A89" s="113">
        <f t="shared" si="3"/>
        <v>79</v>
      </c>
      <c r="B89" s="201" t="s">
        <v>354</v>
      </c>
      <c r="C89" s="251" t="s">
        <v>1164</v>
      </c>
      <c r="D89" s="251" t="s">
        <v>545</v>
      </c>
      <c r="E89" s="251" t="s">
        <v>463</v>
      </c>
      <c r="F89" s="252">
        <v>33580</v>
      </c>
    </row>
    <row r="90" spans="1:6" ht="15.75" outlineLevel="6">
      <c r="A90" s="113">
        <f t="shared" si="3"/>
        <v>80</v>
      </c>
      <c r="B90" s="201" t="s">
        <v>501</v>
      </c>
      <c r="C90" s="251" t="s">
        <v>1164</v>
      </c>
      <c r="D90" s="251" t="s">
        <v>545</v>
      </c>
      <c r="E90" s="251" t="s">
        <v>533</v>
      </c>
      <c r="F90" s="252">
        <v>33580</v>
      </c>
    </row>
    <row r="91" spans="1:6" ht="78.75" outlineLevel="2">
      <c r="A91" s="113">
        <f t="shared" si="3"/>
        <v>81</v>
      </c>
      <c r="B91" s="201" t="s">
        <v>1165</v>
      </c>
      <c r="C91" s="251" t="s">
        <v>1166</v>
      </c>
      <c r="D91" s="251"/>
      <c r="E91" s="251"/>
      <c r="F91" s="252">
        <v>17638</v>
      </c>
    </row>
    <row r="92" spans="1:6" ht="31.5" outlineLevel="3">
      <c r="A92" s="113">
        <f t="shared" si="3"/>
        <v>82</v>
      </c>
      <c r="B92" s="201" t="s">
        <v>542</v>
      </c>
      <c r="C92" s="251" t="s">
        <v>1166</v>
      </c>
      <c r="D92" s="251" t="s">
        <v>543</v>
      </c>
      <c r="E92" s="251"/>
      <c r="F92" s="252">
        <v>17638</v>
      </c>
    </row>
    <row r="93" spans="1:6" ht="15.75" outlineLevel="4">
      <c r="A93" s="113">
        <f t="shared" si="3"/>
        <v>83</v>
      </c>
      <c r="B93" s="201" t="s">
        <v>544</v>
      </c>
      <c r="C93" s="251" t="s">
        <v>1166</v>
      </c>
      <c r="D93" s="251" t="s">
        <v>545</v>
      </c>
      <c r="E93" s="251"/>
      <c r="F93" s="252">
        <v>17638</v>
      </c>
    </row>
    <row r="94" spans="1:6" ht="15.75" outlineLevel="5">
      <c r="A94" s="113">
        <f t="shared" si="3"/>
        <v>84</v>
      </c>
      <c r="B94" s="201" t="s">
        <v>354</v>
      </c>
      <c r="C94" s="251" t="s">
        <v>1166</v>
      </c>
      <c r="D94" s="251" t="s">
        <v>545</v>
      </c>
      <c r="E94" s="251" t="s">
        <v>463</v>
      </c>
      <c r="F94" s="252">
        <v>17638</v>
      </c>
    </row>
    <row r="95" spans="1:6" ht="15.75" outlineLevel="6">
      <c r="A95" s="113">
        <f t="shared" si="3"/>
        <v>85</v>
      </c>
      <c r="B95" s="201" t="s">
        <v>501</v>
      </c>
      <c r="C95" s="251" t="s">
        <v>1166</v>
      </c>
      <c r="D95" s="251" t="s">
        <v>545</v>
      </c>
      <c r="E95" s="251" t="s">
        <v>533</v>
      </c>
      <c r="F95" s="252">
        <v>17638</v>
      </c>
    </row>
    <row r="96" spans="1:6" ht="31.5" outlineLevel="1">
      <c r="A96" s="113">
        <f t="shared" si="3"/>
        <v>86</v>
      </c>
      <c r="B96" s="201" t="s">
        <v>331</v>
      </c>
      <c r="C96" s="251" t="s">
        <v>44</v>
      </c>
      <c r="D96" s="251"/>
      <c r="E96" s="251"/>
      <c r="F96" s="252">
        <v>4963186.67</v>
      </c>
    </row>
    <row r="97" spans="1:6" ht="63" outlineLevel="2">
      <c r="A97" s="113">
        <f t="shared" si="3"/>
        <v>87</v>
      </c>
      <c r="B97" s="201" t="s">
        <v>714</v>
      </c>
      <c r="C97" s="251" t="s">
        <v>715</v>
      </c>
      <c r="D97" s="251"/>
      <c r="E97" s="251"/>
      <c r="F97" s="252">
        <v>4515532.9800000004</v>
      </c>
    </row>
    <row r="98" spans="1:6" ht="63" outlineLevel="3">
      <c r="A98" s="113">
        <f t="shared" si="3"/>
        <v>88</v>
      </c>
      <c r="B98" s="201" t="s">
        <v>555</v>
      </c>
      <c r="C98" s="251" t="s">
        <v>715</v>
      </c>
      <c r="D98" s="251" t="s">
        <v>235</v>
      </c>
      <c r="E98" s="251"/>
      <c r="F98" s="252">
        <v>4256329.9800000004</v>
      </c>
    </row>
    <row r="99" spans="1:6" ht="15.75" outlineLevel="4">
      <c r="A99" s="113">
        <f t="shared" si="3"/>
        <v>89</v>
      </c>
      <c r="B99" s="201" t="s">
        <v>348</v>
      </c>
      <c r="C99" s="251" t="s">
        <v>715</v>
      </c>
      <c r="D99" s="251" t="s">
        <v>493</v>
      </c>
      <c r="E99" s="251"/>
      <c r="F99" s="252">
        <v>4256329.9800000004</v>
      </c>
    </row>
    <row r="100" spans="1:6" ht="15.75" outlineLevel="5">
      <c r="A100" s="113">
        <f t="shared" si="3"/>
        <v>90</v>
      </c>
      <c r="B100" s="201" t="s">
        <v>354</v>
      </c>
      <c r="C100" s="251" t="s">
        <v>715</v>
      </c>
      <c r="D100" s="251" t="s">
        <v>493</v>
      </c>
      <c r="E100" s="251" t="s">
        <v>463</v>
      </c>
      <c r="F100" s="252">
        <v>4256329.9800000004</v>
      </c>
    </row>
    <row r="101" spans="1:6" ht="15.75" outlineLevel="6">
      <c r="A101" s="113">
        <f t="shared" si="3"/>
        <v>91</v>
      </c>
      <c r="B101" s="201" t="s">
        <v>508</v>
      </c>
      <c r="C101" s="251" t="s">
        <v>715</v>
      </c>
      <c r="D101" s="251" t="s">
        <v>493</v>
      </c>
      <c r="E101" s="251" t="s">
        <v>535</v>
      </c>
      <c r="F101" s="252">
        <v>4256329.9800000004</v>
      </c>
    </row>
    <row r="102" spans="1:6" ht="31.5" outlineLevel="3">
      <c r="A102" s="113">
        <f t="shared" si="3"/>
        <v>92</v>
      </c>
      <c r="B102" s="201" t="s">
        <v>694</v>
      </c>
      <c r="C102" s="251" t="s">
        <v>715</v>
      </c>
      <c r="D102" s="251" t="s">
        <v>557</v>
      </c>
      <c r="E102" s="251"/>
      <c r="F102" s="252">
        <v>258403</v>
      </c>
    </row>
    <row r="103" spans="1:6" ht="31.5" outlineLevel="4">
      <c r="A103" s="113">
        <f t="shared" si="3"/>
        <v>93</v>
      </c>
      <c r="B103" s="201" t="s">
        <v>558</v>
      </c>
      <c r="C103" s="251" t="s">
        <v>715</v>
      </c>
      <c r="D103" s="251" t="s">
        <v>236</v>
      </c>
      <c r="E103" s="251"/>
      <c r="F103" s="252">
        <v>258403</v>
      </c>
    </row>
    <row r="104" spans="1:6" ht="15.75" outlineLevel="5">
      <c r="A104" s="113">
        <f t="shared" si="3"/>
        <v>94</v>
      </c>
      <c r="B104" s="201" t="s">
        <v>354</v>
      </c>
      <c r="C104" s="251" t="s">
        <v>715</v>
      </c>
      <c r="D104" s="251" t="s">
        <v>236</v>
      </c>
      <c r="E104" s="251" t="s">
        <v>463</v>
      </c>
      <c r="F104" s="252">
        <v>258403</v>
      </c>
    </row>
    <row r="105" spans="1:6" ht="15.75" outlineLevel="6">
      <c r="A105" s="113">
        <f t="shared" si="3"/>
        <v>95</v>
      </c>
      <c r="B105" s="201" t="s">
        <v>508</v>
      </c>
      <c r="C105" s="251" t="s">
        <v>715</v>
      </c>
      <c r="D105" s="251" t="s">
        <v>236</v>
      </c>
      <c r="E105" s="251" t="s">
        <v>535</v>
      </c>
      <c r="F105" s="252">
        <v>258403</v>
      </c>
    </row>
    <row r="106" spans="1:6" ht="15.75" outlineLevel="3">
      <c r="A106" s="113">
        <f t="shared" si="3"/>
        <v>96</v>
      </c>
      <c r="B106" s="201" t="s">
        <v>487</v>
      </c>
      <c r="C106" s="251" t="s">
        <v>715</v>
      </c>
      <c r="D106" s="251" t="s">
        <v>488</v>
      </c>
      <c r="E106" s="251"/>
      <c r="F106" s="252">
        <v>800</v>
      </c>
    </row>
    <row r="107" spans="1:6" ht="15.75" outlineLevel="4">
      <c r="A107" s="113">
        <f t="shared" si="3"/>
        <v>97</v>
      </c>
      <c r="B107" s="201" t="s">
        <v>315</v>
      </c>
      <c r="C107" s="251" t="s">
        <v>715</v>
      </c>
      <c r="D107" s="251" t="s">
        <v>316</v>
      </c>
      <c r="E107" s="251"/>
      <c r="F107" s="252">
        <v>800</v>
      </c>
    </row>
    <row r="108" spans="1:6" ht="15.75" outlineLevel="5">
      <c r="A108" s="113">
        <f t="shared" si="3"/>
        <v>98</v>
      </c>
      <c r="B108" s="201" t="s">
        <v>354</v>
      </c>
      <c r="C108" s="251" t="s">
        <v>715</v>
      </c>
      <c r="D108" s="251" t="s">
        <v>316</v>
      </c>
      <c r="E108" s="251" t="s">
        <v>463</v>
      </c>
      <c r="F108" s="252">
        <v>800</v>
      </c>
    </row>
    <row r="109" spans="1:6" ht="15.75" outlineLevel="6">
      <c r="A109" s="113">
        <f t="shared" si="3"/>
        <v>99</v>
      </c>
      <c r="B109" s="201" t="s">
        <v>508</v>
      </c>
      <c r="C109" s="251" t="s">
        <v>715</v>
      </c>
      <c r="D109" s="251" t="s">
        <v>316</v>
      </c>
      <c r="E109" s="251" t="s">
        <v>535</v>
      </c>
      <c r="F109" s="252">
        <v>800</v>
      </c>
    </row>
    <row r="110" spans="1:6" ht="110.25" outlineLevel="2">
      <c r="A110" s="113">
        <f t="shared" si="3"/>
        <v>100</v>
      </c>
      <c r="B110" s="204" t="s">
        <v>1167</v>
      </c>
      <c r="C110" s="251" t="s">
        <v>1168</v>
      </c>
      <c r="D110" s="251"/>
      <c r="E110" s="251"/>
      <c r="F110" s="252">
        <v>14209</v>
      </c>
    </row>
    <row r="111" spans="1:6" ht="63" outlineLevel="3">
      <c r="A111" s="113">
        <f t="shared" si="3"/>
        <v>101</v>
      </c>
      <c r="B111" s="201" t="s">
        <v>555</v>
      </c>
      <c r="C111" s="251" t="s">
        <v>1168</v>
      </c>
      <c r="D111" s="251" t="s">
        <v>235</v>
      </c>
      <c r="E111" s="251"/>
      <c r="F111" s="252">
        <v>14209</v>
      </c>
    </row>
    <row r="112" spans="1:6" ht="15.75" outlineLevel="4">
      <c r="A112" s="113">
        <f t="shared" si="3"/>
        <v>102</v>
      </c>
      <c r="B112" s="201" t="s">
        <v>348</v>
      </c>
      <c r="C112" s="251" t="s">
        <v>1168</v>
      </c>
      <c r="D112" s="251" t="s">
        <v>493</v>
      </c>
      <c r="E112" s="251"/>
      <c r="F112" s="252">
        <v>14209</v>
      </c>
    </row>
    <row r="113" spans="1:6" ht="15.75" outlineLevel="5">
      <c r="A113" s="113">
        <f t="shared" si="3"/>
        <v>103</v>
      </c>
      <c r="B113" s="201" t="s">
        <v>354</v>
      </c>
      <c r="C113" s="251" t="s">
        <v>1168</v>
      </c>
      <c r="D113" s="251" t="s">
        <v>493</v>
      </c>
      <c r="E113" s="251" t="s">
        <v>463</v>
      </c>
      <c r="F113" s="252">
        <v>14209</v>
      </c>
    </row>
    <row r="114" spans="1:6" ht="15.75" outlineLevel="6">
      <c r="A114" s="113">
        <f t="shared" si="3"/>
        <v>104</v>
      </c>
      <c r="B114" s="201" t="s">
        <v>508</v>
      </c>
      <c r="C114" s="251" t="s">
        <v>1168</v>
      </c>
      <c r="D114" s="251" t="s">
        <v>493</v>
      </c>
      <c r="E114" s="251" t="s">
        <v>535</v>
      </c>
      <c r="F114" s="252">
        <v>14209</v>
      </c>
    </row>
    <row r="115" spans="1:6" ht="78.75" outlineLevel="2">
      <c r="A115" s="113">
        <f t="shared" si="3"/>
        <v>105</v>
      </c>
      <c r="B115" s="204" t="s">
        <v>1058</v>
      </c>
      <c r="C115" s="251" t="s">
        <v>1059</v>
      </c>
      <c r="D115" s="251"/>
      <c r="E115" s="251"/>
      <c r="F115" s="252">
        <v>173444.69</v>
      </c>
    </row>
    <row r="116" spans="1:6" ht="63" outlineLevel="3">
      <c r="A116" s="113">
        <f t="shared" si="3"/>
        <v>106</v>
      </c>
      <c r="B116" s="201" t="s">
        <v>555</v>
      </c>
      <c r="C116" s="251" t="s">
        <v>1059</v>
      </c>
      <c r="D116" s="251" t="s">
        <v>235</v>
      </c>
      <c r="E116" s="251"/>
      <c r="F116" s="252">
        <v>173444.69</v>
      </c>
    </row>
    <row r="117" spans="1:6" ht="15.75" outlineLevel="4">
      <c r="A117" s="113">
        <f t="shared" si="3"/>
        <v>107</v>
      </c>
      <c r="B117" s="201" t="s">
        <v>348</v>
      </c>
      <c r="C117" s="251" t="s">
        <v>1059</v>
      </c>
      <c r="D117" s="251" t="s">
        <v>493</v>
      </c>
      <c r="E117" s="251"/>
      <c r="F117" s="252">
        <v>173444.69</v>
      </c>
    </row>
    <row r="118" spans="1:6" ht="15.75" outlineLevel="5">
      <c r="A118" s="113">
        <f t="shared" si="3"/>
        <v>108</v>
      </c>
      <c r="B118" s="201" t="s">
        <v>354</v>
      </c>
      <c r="C118" s="251" t="s">
        <v>1059</v>
      </c>
      <c r="D118" s="251" t="s">
        <v>493</v>
      </c>
      <c r="E118" s="251" t="s">
        <v>463</v>
      </c>
      <c r="F118" s="252">
        <v>173444.69</v>
      </c>
    </row>
    <row r="119" spans="1:6" ht="15.75" outlineLevel="6">
      <c r="A119" s="113">
        <f t="shared" si="3"/>
        <v>109</v>
      </c>
      <c r="B119" s="201" t="s">
        <v>508</v>
      </c>
      <c r="C119" s="251" t="s">
        <v>1059</v>
      </c>
      <c r="D119" s="251" t="s">
        <v>493</v>
      </c>
      <c r="E119" s="251" t="s">
        <v>535</v>
      </c>
      <c r="F119" s="252">
        <v>173444.69</v>
      </c>
    </row>
    <row r="120" spans="1:6" ht="78.75" outlineLevel="2">
      <c r="A120" s="113">
        <f t="shared" si="3"/>
        <v>110</v>
      </c>
      <c r="B120" s="201" t="s">
        <v>1054</v>
      </c>
      <c r="C120" s="251" t="s">
        <v>1055</v>
      </c>
      <c r="D120" s="251"/>
      <c r="E120" s="251"/>
      <c r="F120" s="252">
        <v>260000</v>
      </c>
    </row>
    <row r="121" spans="1:6" ht="31.5" outlineLevel="3">
      <c r="A121" s="113">
        <f t="shared" si="3"/>
        <v>111</v>
      </c>
      <c r="B121" s="201" t="s">
        <v>542</v>
      </c>
      <c r="C121" s="251" t="s">
        <v>1055</v>
      </c>
      <c r="D121" s="251" t="s">
        <v>543</v>
      </c>
      <c r="E121" s="251"/>
      <c r="F121" s="252">
        <v>260000</v>
      </c>
    </row>
    <row r="122" spans="1:6" ht="15.75" outlineLevel="4">
      <c r="A122" s="113">
        <f t="shared" si="3"/>
        <v>112</v>
      </c>
      <c r="B122" s="201" t="s">
        <v>544</v>
      </c>
      <c r="C122" s="251" t="s">
        <v>1055</v>
      </c>
      <c r="D122" s="251" t="s">
        <v>545</v>
      </c>
      <c r="E122" s="251"/>
      <c r="F122" s="252">
        <v>260000</v>
      </c>
    </row>
    <row r="123" spans="1:6" ht="15.75" outlineLevel="5">
      <c r="A123" s="113">
        <f t="shared" si="3"/>
        <v>113</v>
      </c>
      <c r="B123" s="201" t="s">
        <v>354</v>
      </c>
      <c r="C123" s="251" t="s">
        <v>1055</v>
      </c>
      <c r="D123" s="251" t="s">
        <v>545</v>
      </c>
      <c r="E123" s="251" t="s">
        <v>463</v>
      </c>
      <c r="F123" s="252">
        <v>260000</v>
      </c>
    </row>
    <row r="124" spans="1:6" ht="15.75" outlineLevel="6">
      <c r="A124" s="113">
        <f t="shared" si="3"/>
        <v>114</v>
      </c>
      <c r="B124" s="201" t="s">
        <v>501</v>
      </c>
      <c r="C124" s="251" t="s">
        <v>1055</v>
      </c>
      <c r="D124" s="251" t="s">
        <v>545</v>
      </c>
      <c r="E124" s="251" t="s">
        <v>533</v>
      </c>
      <c r="F124" s="252">
        <v>260000</v>
      </c>
    </row>
    <row r="125" spans="1:6" ht="31.5" outlineLevel="1">
      <c r="A125" s="113">
        <f t="shared" si="3"/>
        <v>115</v>
      </c>
      <c r="B125" s="201" t="s">
        <v>330</v>
      </c>
      <c r="C125" s="251" t="s">
        <v>43</v>
      </c>
      <c r="D125" s="251"/>
      <c r="E125" s="251"/>
      <c r="F125" s="252">
        <v>2148058.7999999998</v>
      </c>
    </row>
    <row r="126" spans="1:6" ht="94.5" outlineLevel="2">
      <c r="A126" s="113">
        <f t="shared" si="3"/>
        <v>116</v>
      </c>
      <c r="B126" s="204" t="s">
        <v>566</v>
      </c>
      <c r="C126" s="251" t="s">
        <v>567</v>
      </c>
      <c r="D126" s="251"/>
      <c r="E126" s="251"/>
      <c r="F126" s="252">
        <v>1648100</v>
      </c>
    </row>
    <row r="127" spans="1:6" ht="31.5" outlineLevel="3">
      <c r="A127" s="113">
        <f t="shared" si="3"/>
        <v>117</v>
      </c>
      <c r="B127" s="201" t="s">
        <v>542</v>
      </c>
      <c r="C127" s="251" t="s">
        <v>567</v>
      </c>
      <c r="D127" s="251" t="s">
        <v>543</v>
      </c>
      <c r="E127" s="251"/>
      <c r="F127" s="252">
        <v>1648100</v>
      </c>
    </row>
    <row r="128" spans="1:6" ht="15.75" outlineLevel="4">
      <c r="A128" s="113">
        <f t="shared" si="3"/>
        <v>118</v>
      </c>
      <c r="B128" s="201" t="s">
        <v>544</v>
      </c>
      <c r="C128" s="251" t="s">
        <v>567</v>
      </c>
      <c r="D128" s="251" t="s">
        <v>545</v>
      </c>
      <c r="E128" s="251"/>
      <c r="F128" s="252">
        <v>1648100</v>
      </c>
    </row>
    <row r="129" spans="1:6" ht="15.75" outlineLevel="5">
      <c r="A129" s="113">
        <f t="shared" si="3"/>
        <v>119</v>
      </c>
      <c r="B129" s="201" t="s">
        <v>354</v>
      </c>
      <c r="C129" s="251" t="s">
        <v>567</v>
      </c>
      <c r="D129" s="251" t="s">
        <v>545</v>
      </c>
      <c r="E129" s="251" t="s">
        <v>463</v>
      </c>
      <c r="F129" s="252">
        <v>1648100</v>
      </c>
    </row>
    <row r="130" spans="1:6" ht="15.75" outlineLevel="6">
      <c r="A130" s="113">
        <f t="shared" si="3"/>
        <v>120</v>
      </c>
      <c r="B130" s="201" t="s">
        <v>716</v>
      </c>
      <c r="C130" s="251" t="s">
        <v>567</v>
      </c>
      <c r="D130" s="251" t="s">
        <v>545</v>
      </c>
      <c r="E130" s="251" t="s">
        <v>534</v>
      </c>
      <c r="F130" s="252">
        <v>1648100</v>
      </c>
    </row>
    <row r="131" spans="1:6" ht="78.75" outlineLevel="2">
      <c r="A131" s="113">
        <f t="shared" si="3"/>
        <v>121</v>
      </c>
      <c r="B131" s="201" t="s">
        <v>717</v>
      </c>
      <c r="C131" s="251" t="s">
        <v>568</v>
      </c>
      <c r="D131" s="251"/>
      <c r="E131" s="251"/>
      <c r="F131" s="252">
        <v>499958.8</v>
      </c>
    </row>
    <row r="132" spans="1:6" ht="31.5" outlineLevel="3">
      <c r="A132" s="113">
        <f t="shared" si="3"/>
        <v>122</v>
      </c>
      <c r="B132" s="201" t="s">
        <v>694</v>
      </c>
      <c r="C132" s="251" t="s">
        <v>568</v>
      </c>
      <c r="D132" s="251" t="s">
        <v>557</v>
      </c>
      <c r="E132" s="251"/>
      <c r="F132" s="252">
        <v>160300</v>
      </c>
    </row>
    <row r="133" spans="1:6" ht="31.5" outlineLevel="4">
      <c r="A133" s="113">
        <f t="shared" si="3"/>
        <v>123</v>
      </c>
      <c r="B133" s="201" t="s">
        <v>558</v>
      </c>
      <c r="C133" s="251" t="s">
        <v>568</v>
      </c>
      <c r="D133" s="251" t="s">
        <v>236</v>
      </c>
      <c r="E133" s="251"/>
      <c r="F133" s="252">
        <v>160300</v>
      </c>
    </row>
    <row r="134" spans="1:6" ht="15.75" outlineLevel="5">
      <c r="A134" s="113">
        <f t="shared" si="3"/>
        <v>124</v>
      </c>
      <c r="B134" s="201" t="s">
        <v>354</v>
      </c>
      <c r="C134" s="251" t="s">
        <v>568</v>
      </c>
      <c r="D134" s="251" t="s">
        <v>236</v>
      </c>
      <c r="E134" s="251" t="s">
        <v>463</v>
      </c>
      <c r="F134" s="252">
        <v>160300</v>
      </c>
    </row>
    <row r="135" spans="1:6" ht="15.75" outlineLevel="6">
      <c r="A135" s="113">
        <f t="shared" si="3"/>
        <v>125</v>
      </c>
      <c r="B135" s="201" t="s">
        <v>716</v>
      </c>
      <c r="C135" s="251" t="s">
        <v>568</v>
      </c>
      <c r="D135" s="251" t="s">
        <v>236</v>
      </c>
      <c r="E135" s="251" t="s">
        <v>534</v>
      </c>
      <c r="F135" s="252">
        <v>160300</v>
      </c>
    </row>
    <row r="136" spans="1:6" ht="31.5" outlineLevel="3">
      <c r="A136" s="113">
        <f t="shared" si="3"/>
        <v>126</v>
      </c>
      <c r="B136" s="201" t="s">
        <v>542</v>
      </c>
      <c r="C136" s="251" t="s">
        <v>568</v>
      </c>
      <c r="D136" s="251" t="s">
        <v>543</v>
      </c>
      <c r="E136" s="251"/>
      <c r="F136" s="252">
        <v>339658.8</v>
      </c>
    </row>
    <row r="137" spans="1:6" ht="15.75" outlineLevel="4">
      <c r="A137" s="113">
        <f t="shared" si="3"/>
        <v>127</v>
      </c>
      <c r="B137" s="201" t="s">
        <v>544</v>
      </c>
      <c r="C137" s="251" t="s">
        <v>568</v>
      </c>
      <c r="D137" s="251" t="s">
        <v>545</v>
      </c>
      <c r="E137" s="251"/>
      <c r="F137" s="252">
        <v>339658.8</v>
      </c>
    </row>
    <row r="138" spans="1:6" ht="15.75" outlineLevel="5">
      <c r="A138" s="113">
        <f t="shared" si="3"/>
        <v>128</v>
      </c>
      <c r="B138" s="201" t="s">
        <v>354</v>
      </c>
      <c r="C138" s="251" t="s">
        <v>568</v>
      </c>
      <c r="D138" s="251" t="s">
        <v>545</v>
      </c>
      <c r="E138" s="251" t="s">
        <v>463</v>
      </c>
      <c r="F138" s="252">
        <v>339658.8</v>
      </c>
    </row>
    <row r="139" spans="1:6" ht="15.75" outlineLevel="6">
      <c r="A139" s="113">
        <f t="shared" si="3"/>
        <v>129</v>
      </c>
      <c r="B139" s="201" t="s">
        <v>716</v>
      </c>
      <c r="C139" s="251" t="s">
        <v>568</v>
      </c>
      <c r="D139" s="251" t="s">
        <v>545</v>
      </c>
      <c r="E139" s="251" t="s">
        <v>534</v>
      </c>
      <c r="F139" s="252">
        <v>339658.8</v>
      </c>
    </row>
    <row r="140" spans="1:6" ht="47.25" outlineLevel="1">
      <c r="A140" s="113">
        <f t="shared" si="3"/>
        <v>130</v>
      </c>
      <c r="B140" s="201" t="s">
        <v>339</v>
      </c>
      <c r="C140" s="251" t="s">
        <v>45</v>
      </c>
      <c r="D140" s="251"/>
      <c r="E140" s="251"/>
      <c r="F140" s="252">
        <v>1330960</v>
      </c>
    </row>
    <row r="141" spans="1:6" ht="141.75" outlineLevel="2">
      <c r="A141" s="113">
        <f t="shared" ref="A141:A204" si="4">A140+1</f>
        <v>131</v>
      </c>
      <c r="B141" s="204" t="s">
        <v>1060</v>
      </c>
      <c r="C141" s="251" t="s">
        <v>99</v>
      </c>
      <c r="D141" s="251"/>
      <c r="E141" s="251"/>
      <c r="F141" s="252">
        <v>1330960</v>
      </c>
    </row>
    <row r="142" spans="1:6" ht="63" outlineLevel="3">
      <c r="A142" s="113">
        <f t="shared" si="4"/>
        <v>132</v>
      </c>
      <c r="B142" s="201" t="s">
        <v>555</v>
      </c>
      <c r="C142" s="251" t="s">
        <v>99</v>
      </c>
      <c r="D142" s="251" t="s">
        <v>235</v>
      </c>
      <c r="E142" s="251"/>
      <c r="F142" s="252">
        <v>867235</v>
      </c>
    </row>
    <row r="143" spans="1:6" ht="31.5" outlineLevel="4">
      <c r="A143" s="113">
        <f t="shared" si="4"/>
        <v>133</v>
      </c>
      <c r="B143" s="201" t="s">
        <v>556</v>
      </c>
      <c r="C143" s="251" t="s">
        <v>99</v>
      </c>
      <c r="D143" s="251" t="s">
        <v>249</v>
      </c>
      <c r="E143" s="251"/>
      <c r="F143" s="252">
        <v>867235</v>
      </c>
    </row>
    <row r="144" spans="1:6" ht="15.75" outlineLevel="5">
      <c r="A144" s="113">
        <f t="shared" si="4"/>
        <v>134</v>
      </c>
      <c r="B144" s="201" t="s">
        <v>354</v>
      </c>
      <c r="C144" s="251" t="s">
        <v>99</v>
      </c>
      <c r="D144" s="251" t="s">
        <v>249</v>
      </c>
      <c r="E144" s="251" t="s">
        <v>463</v>
      </c>
      <c r="F144" s="252">
        <v>867235</v>
      </c>
    </row>
    <row r="145" spans="1:6" ht="15.75" outlineLevel="6">
      <c r="A145" s="113">
        <f t="shared" si="4"/>
        <v>135</v>
      </c>
      <c r="B145" s="201" t="s">
        <v>508</v>
      </c>
      <c r="C145" s="251" t="s">
        <v>99</v>
      </c>
      <c r="D145" s="251" t="s">
        <v>249</v>
      </c>
      <c r="E145" s="251" t="s">
        <v>535</v>
      </c>
      <c r="F145" s="252">
        <v>867235</v>
      </c>
    </row>
    <row r="146" spans="1:6" ht="31.5" outlineLevel="3">
      <c r="A146" s="113">
        <f t="shared" si="4"/>
        <v>136</v>
      </c>
      <c r="B146" s="201" t="s">
        <v>694</v>
      </c>
      <c r="C146" s="251" t="s">
        <v>99</v>
      </c>
      <c r="D146" s="251" t="s">
        <v>557</v>
      </c>
      <c r="E146" s="251"/>
      <c r="F146" s="252">
        <v>463725</v>
      </c>
    </row>
    <row r="147" spans="1:6" ht="31.5" outlineLevel="4">
      <c r="A147" s="113">
        <f t="shared" si="4"/>
        <v>137</v>
      </c>
      <c r="B147" s="201" t="s">
        <v>558</v>
      </c>
      <c r="C147" s="251" t="s">
        <v>99</v>
      </c>
      <c r="D147" s="251" t="s">
        <v>236</v>
      </c>
      <c r="E147" s="251"/>
      <c r="F147" s="252">
        <v>463725</v>
      </c>
    </row>
    <row r="148" spans="1:6" ht="15.75" outlineLevel="5">
      <c r="A148" s="113">
        <f t="shared" si="4"/>
        <v>138</v>
      </c>
      <c r="B148" s="201" t="s">
        <v>354</v>
      </c>
      <c r="C148" s="251" t="s">
        <v>99</v>
      </c>
      <c r="D148" s="251" t="s">
        <v>236</v>
      </c>
      <c r="E148" s="251" t="s">
        <v>463</v>
      </c>
      <c r="F148" s="252">
        <v>463725</v>
      </c>
    </row>
    <row r="149" spans="1:6" ht="15.75" outlineLevel="6">
      <c r="A149" s="113">
        <f t="shared" si="4"/>
        <v>139</v>
      </c>
      <c r="B149" s="201" t="s">
        <v>508</v>
      </c>
      <c r="C149" s="251" t="s">
        <v>99</v>
      </c>
      <c r="D149" s="251" t="s">
        <v>236</v>
      </c>
      <c r="E149" s="251" t="s">
        <v>535</v>
      </c>
      <c r="F149" s="252">
        <v>463725</v>
      </c>
    </row>
    <row r="150" spans="1:6" ht="31.5" outlineLevel="1">
      <c r="A150" s="113">
        <f t="shared" si="4"/>
        <v>140</v>
      </c>
      <c r="B150" s="201" t="s">
        <v>46</v>
      </c>
      <c r="C150" s="251" t="s">
        <v>47</v>
      </c>
      <c r="D150" s="251"/>
      <c r="E150" s="251"/>
      <c r="F150" s="252">
        <v>13087284.4</v>
      </c>
    </row>
    <row r="151" spans="1:6" ht="63" outlineLevel="2">
      <c r="A151" s="113">
        <f t="shared" si="4"/>
        <v>141</v>
      </c>
      <c r="B151" s="201" t="s">
        <v>340</v>
      </c>
      <c r="C151" s="251" t="s">
        <v>100</v>
      </c>
      <c r="D151" s="251"/>
      <c r="E151" s="251"/>
      <c r="F151" s="252">
        <v>1637256</v>
      </c>
    </row>
    <row r="152" spans="1:6" ht="63" outlineLevel="3">
      <c r="A152" s="113">
        <f t="shared" si="4"/>
        <v>142</v>
      </c>
      <c r="B152" s="201" t="s">
        <v>555</v>
      </c>
      <c r="C152" s="251" t="s">
        <v>100</v>
      </c>
      <c r="D152" s="251" t="s">
        <v>235</v>
      </c>
      <c r="E152" s="251"/>
      <c r="F152" s="252">
        <v>1498656</v>
      </c>
    </row>
    <row r="153" spans="1:6" ht="31.5" outlineLevel="4">
      <c r="A153" s="113">
        <f t="shared" si="4"/>
        <v>143</v>
      </c>
      <c r="B153" s="201" t="s">
        <v>556</v>
      </c>
      <c r="C153" s="251" t="s">
        <v>100</v>
      </c>
      <c r="D153" s="251" t="s">
        <v>249</v>
      </c>
      <c r="E153" s="251"/>
      <c r="F153" s="252">
        <v>1498656</v>
      </c>
    </row>
    <row r="154" spans="1:6" ht="15.75" outlineLevel="5">
      <c r="A154" s="113">
        <f t="shared" si="4"/>
        <v>144</v>
      </c>
      <c r="B154" s="201" t="s">
        <v>354</v>
      </c>
      <c r="C154" s="251" t="s">
        <v>100</v>
      </c>
      <c r="D154" s="251" t="s">
        <v>249</v>
      </c>
      <c r="E154" s="251" t="s">
        <v>463</v>
      </c>
      <c r="F154" s="252">
        <v>1498656</v>
      </c>
    </row>
    <row r="155" spans="1:6" ht="15.75" outlineLevel="6">
      <c r="A155" s="113">
        <f t="shared" si="4"/>
        <v>145</v>
      </c>
      <c r="B155" s="201" t="s">
        <v>508</v>
      </c>
      <c r="C155" s="251" t="s">
        <v>100</v>
      </c>
      <c r="D155" s="251" t="s">
        <v>249</v>
      </c>
      <c r="E155" s="251" t="s">
        <v>535</v>
      </c>
      <c r="F155" s="252">
        <v>1498656</v>
      </c>
    </row>
    <row r="156" spans="1:6" ht="31.5" outlineLevel="3">
      <c r="A156" s="113">
        <f t="shared" si="4"/>
        <v>146</v>
      </c>
      <c r="B156" s="201" t="s">
        <v>694</v>
      </c>
      <c r="C156" s="251" t="s">
        <v>100</v>
      </c>
      <c r="D156" s="251" t="s">
        <v>557</v>
      </c>
      <c r="E156" s="251"/>
      <c r="F156" s="252">
        <v>138600</v>
      </c>
    </row>
    <row r="157" spans="1:6" ht="31.5" outlineLevel="4">
      <c r="A157" s="113">
        <f t="shared" si="4"/>
        <v>147</v>
      </c>
      <c r="B157" s="201" t="s">
        <v>558</v>
      </c>
      <c r="C157" s="251" t="s">
        <v>100</v>
      </c>
      <c r="D157" s="251" t="s">
        <v>236</v>
      </c>
      <c r="E157" s="251"/>
      <c r="F157" s="252">
        <v>138600</v>
      </c>
    </row>
    <row r="158" spans="1:6" ht="15.75" outlineLevel="5">
      <c r="A158" s="113">
        <f t="shared" si="4"/>
        <v>148</v>
      </c>
      <c r="B158" s="201" t="s">
        <v>354</v>
      </c>
      <c r="C158" s="251" t="s">
        <v>100</v>
      </c>
      <c r="D158" s="251" t="s">
        <v>236</v>
      </c>
      <c r="E158" s="251" t="s">
        <v>463</v>
      </c>
      <c r="F158" s="252">
        <v>138600</v>
      </c>
    </row>
    <row r="159" spans="1:6" ht="15.75" outlineLevel="6">
      <c r="A159" s="113">
        <f t="shared" si="4"/>
        <v>149</v>
      </c>
      <c r="B159" s="201" t="s">
        <v>508</v>
      </c>
      <c r="C159" s="251" t="s">
        <v>100</v>
      </c>
      <c r="D159" s="251" t="s">
        <v>236</v>
      </c>
      <c r="E159" s="251" t="s">
        <v>535</v>
      </c>
      <c r="F159" s="252">
        <v>138600</v>
      </c>
    </row>
    <row r="160" spans="1:6" ht="63" outlineLevel="2">
      <c r="A160" s="113">
        <f t="shared" si="4"/>
        <v>150</v>
      </c>
      <c r="B160" s="201" t="s">
        <v>318</v>
      </c>
      <c r="C160" s="251" t="s">
        <v>101</v>
      </c>
      <c r="D160" s="251"/>
      <c r="E160" s="251"/>
      <c r="F160" s="252">
        <v>10366897.5</v>
      </c>
    </row>
    <row r="161" spans="1:6" ht="63" outlineLevel="3">
      <c r="A161" s="113">
        <f t="shared" si="4"/>
        <v>151</v>
      </c>
      <c r="B161" s="201" t="s">
        <v>555</v>
      </c>
      <c r="C161" s="251" t="s">
        <v>101</v>
      </c>
      <c r="D161" s="251" t="s">
        <v>235</v>
      </c>
      <c r="E161" s="251"/>
      <c r="F161" s="252">
        <v>7116385.5</v>
      </c>
    </row>
    <row r="162" spans="1:6" ht="15.75" outlineLevel="4">
      <c r="A162" s="113">
        <f t="shared" si="4"/>
        <v>152</v>
      </c>
      <c r="B162" s="201" t="s">
        <v>348</v>
      </c>
      <c r="C162" s="251" t="s">
        <v>101</v>
      </c>
      <c r="D162" s="251" t="s">
        <v>493</v>
      </c>
      <c r="E162" s="251"/>
      <c r="F162" s="252">
        <v>7116385.5</v>
      </c>
    </row>
    <row r="163" spans="1:6" ht="15.75" outlineLevel="5">
      <c r="A163" s="113">
        <f t="shared" si="4"/>
        <v>153</v>
      </c>
      <c r="B163" s="201" t="s">
        <v>354</v>
      </c>
      <c r="C163" s="251" t="s">
        <v>101</v>
      </c>
      <c r="D163" s="251" t="s">
        <v>493</v>
      </c>
      <c r="E163" s="251" t="s">
        <v>463</v>
      </c>
      <c r="F163" s="252">
        <v>7116385.5</v>
      </c>
    </row>
    <row r="164" spans="1:6" ht="15.75" outlineLevel="6">
      <c r="A164" s="113">
        <f t="shared" si="4"/>
        <v>154</v>
      </c>
      <c r="B164" s="201" t="s">
        <v>508</v>
      </c>
      <c r="C164" s="251" t="s">
        <v>101</v>
      </c>
      <c r="D164" s="251" t="s">
        <v>493</v>
      </c>
      <c r="E164" s="251" t="s">
        <v>535</v>
      </c>
      <c r="F164" s="252">
        <v>7116385.5</v>
      </c>
    </row>
    <row r="165" spans="1:6" ht="31.5" outlineLevel="3">
      <c r="A165" s="113">
        <f t="shared" si="4"/>
        <v>155</v>
      </c>
      <c r="B165" s="201" t="s">
        <v>694</v>
      </c>
      <c r="C165" s="251" t="s">
        <v>101</v>
      </c>
      <c r="D165" s="251" t="s">
        <v>557</v>
      </c>
      <c r="E165" s="251"/>
      <c r="F165" s="252">
        <v>3250512</v>
      </c>
    </row>
    <row r="166" spans="1:6" ht="31.5" outlineLevel="4">
      <c r="A166" s="113">
        <f t="shared" si="4"/>
        <v>156</v>
      </c>
      <c r="B166" s="201" t="s">
        <v>558</v>
      </c>
      <c r="C166" s="251" t="s">
        <v>101</v>
      </c>
      <c r="D166" s="251" t="s">
        <v>236</v>
      </c>
      <c r="E166" s="251"/>
      <c r="F166" s="252">
        <v>3250512</v>
      </c>
    </row>
    <row r="167" spans="1:6" ht="15.75" outlineLevel="5">
      <c r="A167" s="113">
        <f t="shared" si="4"/>
        <v>157</v>
      </c>
      <c r="B167" s="201" t="s">
        <v>354</v>
      </c>
      <c r="C167" s="251" t="s">
        <v>101</v>
      </c>
      <c r="D167" s="251" t="s">
        <v>236</v>
      </c>
      <c r="E167" s="251" t="s">
        <v>463</v>
      </c>
      <c r="F167" s="252">
        <v>3250512</v>
      </c>
    </row>
    <row r="168" spans="1:6" ht="15.75" outlineLevel="6">
      <c r="A168" s="113">
        <f t="shared" si="4"/>
        <v>158</v>
      </c>
      <c r="B168" s="201" t="s">
        <v>508</v>
      </c>
      <c r="C168" s="251" t="s">
        <v>101</v>
      </c>
      <c r="D168" s="251" t="s">
        <v>236</v>
      </c>
      <c r="E168" s="251" t="s">
        <v>535</v>
      </c>
      <c r="F168" s="252">
        <v>3250512</v>
      </c>
    </row>
    <row r="169" spans="1:6" ht="94.5" outlineLevel="2">
      <c r="A169" s="113">
        <f t="shared" si="4"/>
        <v>159</v>
      </c>
      <c r="B169" s="204" t="s">
        <v>1044</v>
      </c>
      <c r="C169" s="251" t="s">
        <v>1045</v>
      </c>
      <c r="D169" s="251"/>
      <c r="E169" s="251"/>
      <c r="F169" s="252">
        <v>340430.9</v>
      </c>
    </row>
    <row r="170" spans="1:6" ht="63" outlineLevel="3">
      <c r="A170" s="113">
        <f t="shared" si="4"/>
        <v>160</v>
      </c>
      <c r="B170" s="201" t="s">
        <v>555</v>
      </c>
      <c r="C170" s="251" t="s">
        <v>1045</v>
      </c>
      <c r="D170" s="251" t="s">
        <v>235</v>
      </c>
      <c r="E170" s="251"/>
      <c r="F170" s="252">
        <v>340430.9</v>
      </c>
    </row>
    <row r="171" spans="1:6" ht="15.75" outlineLevel="4">
      <c r="A171" s="113">
        <f t="shared" si="4"/>
        <v>161</v>
      </c>
      <c r="B171" s="201" t="s">
        <v>348</v>
      </c>
      <c r="C171" s="251" t="s">
        <v>1045</v>
      </c>
      <c r="D171" s="251" t="s">
        <v>493</v>
      </c>
      <c r="E171" s="251"/>
      <c r="F171" s="252">
        <v>284655.40000000002</v>
      </c>
    </row>
    <row r="172" spans="1:6" ht="15.75" outlineLevel="5">
      <c r="A172" s="113">
        <f t="shared" si="4"/>
        <v>162</v>
      </c>
      <c r="B172" s="201" t="s">
        <v>354</v>
      </c>
      <c r="C172" s="251" t="s">
        <v>1045</v>
      </c>
      <c r="D172" s="251" t="s">
        <v>493</v>
      </c>
      <c r="E172" s="251" t="s">
        <v>463</v>
      </c>
      <c r="F172" s="252">
        <v>284655.40000000002</v>
      </c>
    </row>
    <row r="173" spans="1:6" ht="15.75" outlineLevel="6">
      <c r="A173" s="113">
        <f t="shared" si="4"/>
        <v>163</v>
      </c>
      <c r="B173" s="201" t="s">
        <v>508</v>
      </c>
      <c r="C173" s="251" t="s">
        <v>1045</v>
      </c>
      <c r="D173" s="251" t="s">
        <v>493</v>
      </c>
      <c r="E173" s="251" t="s">
        <v>535</v>
      </c>
      <c r="F173" s="252">
        <v>284655.40000000002</v>
      </c>
    </row>
    <row r="174" spans="1:6" ht="31.5" outlineLevel="4">
      <c r="A174" s="113">
        <f t="shared" si="4"/>
        <v>164</v>
      </c>
      <c r="B174" s="201" t="s">
        <v>556</v>
      </c>
      <c r="C174" s="251" t="s">
        <v>1045</v>
      </c>
      <c r="D174" s="251" t="s">
        <v>249</v>
      </c>
      <c r="E174" s="251"/>
      <c r="F174" s="252">
        <v>55775.5</v>
      </c>
    </row>
    <row r="175" spans="1:6" ht="15.75" outlineLevel="5">
      <c r="A175" s="113">
        <f t="shared" si="4"/>
        <v>165</v>
      </c>
      <c r="B175" s="201" t="s">
        <v>354</v>
      </c>
      <c r="C175" s="251" t="s">
        <v>1045</v>
      </c>
      <c r="D175" s="251" t="s">
        <v>249</v>
      </c>
      <c r="E175" s="251" t="s">
        <v>463</v>
      </c>
      <c r="F175" s="252">
        <v>55775.5</v>
      </c>
    </row>
    <row r="176" spans="1:6" ht="15.75" outlineLevel="6">
      <c r="A176" s="113">
        <f t="shared" si="4"/>
        <v>166</v>
      </c>
      <c r="B176" s="201" t="s">
        <v>508</v>
      </c>
      <c r="C176" s="251" t="s">
        <v>1045</v>
      </c>
      <c r="D176" s="251" t="s">
        <v>249</v>
      </c>
      <c r="E176" s="251" t="s">
        <v>535</v>
      </c>
      <c r="F176" s="252">
        <v>55775.5</v>
      </c>
    </row>
    <row r="177" spans="1:6" ht="110.25" outlineLevel="2">
      <c r="A177" s="113">
        <f t="shared" si="4"/>
        <v>167</v>
      </c>
      <c r="B177" s="204" t="s">
        <v>321</v>
      </c>
      <c r="C177" s="251" t="s">
        <v>104</v>
      </c>
      <c r="D177" s="251"/>
      <c r="E177" s="251"/>
      <c r="F177" s="252">
        <v>742700</v>
      </c>
    </row>
    <row r="178" spans="1:6" ht="31.5" outlineLevel="3">
      <c r="A178" s="113">
        <f t="shared" si="4"/>
        <v>168</v>
      </c>
      <c r="B178" s="201" t="s">
        <v>694</v>
      </c>
      <c r="C178" s="251" t="s">
        <v>104</v>
      </c>
      <c r="D178" s="251" t="s">
        <v>557</v>
      </c>
      <c r="E178" s="251"/>
      <c r="F178" s="252">
        <v>14600</v>
      </c>
    </row>
    <row r="179" spans="1:6" ht="31.5" outlineLevel="4">
      <c r="A179" s="113">
        <f t="shared" si="4"/>
        <v>169</v>
      </c>
      <c r="B179" s="201" t="s">
        <v>558</v>
      </c>
      <c r="C179" s="251" t="s">
        <v>104</v>
      </c>
      <c r="D179" s="251" t="s">
        <v>236</v>
      </c>
      <c r="E179" s="251"/>
      <c r="F179" s="252">
        <v>14600</v>
      </c>
    </row>
    <row r="180" spans="1:6" ht="15.75" outlineLevel="5">
      <c r="A180" s="113">
        <f t="shared" si="4"/>
        <v>170</v>
      </c>
      <c r="B180" s="201" t="s">
        <v>483</v>
      </c>
      <c r="C180" s="251" t="s">
        <v>104</v>
      </c>
      <c r="D180" s="251" t="s">
        <v>236</v>
      </c>
      <c r="E180" s="251" t="s">
        <v>466</v>
      </c>
      <c r="F180" s="252">
        <v>14600</v>
      </c>
    </row>
    <row r="181" spans="1:6" ht="15.75" outlineLevel="6">
      <c r="A181" s="113">
        <f t="shared" si="4"/>
        <v>171</v>
      </c>
      <c r="B181" s="201" t="s">
        <v>514</v>
      </c>
      <c r="C181" s="251" t="s">
        <v>104</v>
      </c>
      <c r="D181" s="251" t="s">
        <v>236</v>
      </c>
      <c r="E181" s="251" t="s">
        <v>238</v>
      </c>
      <c r="F181" s="252">
        <v>14600</v>
      </c>
    </row>
    <row r="182" spans="1:6" ht="15.75" outlineLevel="3">
      <c r="A182" s="113">
        <f t="shared" si="4"/>
        <v>172</v>
      </c>
      <c r="B182" s="201" t="s">
        <v>423</v>
      </c>
      <c r="C182" s="251" t="s">
        <v>104</v>
      </c>
      <c r="D182" s="251" t="s">
        <v>424</v>
      </c>
      <c r="E182" s="251"/>
      <c r="F182" s="252">
        <v>728100</v>
      </c>
    </row>
    <row r="183" spans="1:6" ht="31.5" outlineLevel="4">
      <c r="A183" s="113">
        <f t="shared" si="4"/>
        <v>173</v>
      </c>
      <c r="B183" s="201" t="s">
        <v>428</v>
      </c>
      <c r="C183" s="251" t="s">
        <v>104</v>
      </c>
      <c r="D183" s="251" t="s">
        <v>429</v>
      </c>
      <c r="E183" s="251"/>
      <c r="F183" s="252">
        <v>728100</v>
      </c>
    </row>
    <row r="184" spans="1:6" ht="15.75" outlineLevel="5">
      <c r="A184" s="113">
        <f t="shared" si="4"/>
        <v>174</v>
      </c>
      <c r="B184" s="201" t="s">
        <v>483</v>
      </c>
      <c r="C184" s="251" t="s">
        <v>104</v>
      </c>
      <c r="D184" s="251" t="s">
        <v>429</v>
      </c>
      <c r="E184" s="251" t="s">
        <v>466</v>
      </c>
      <c r="F184" s="252">
        <v>728100</v>
      </c>
    </row>
    <row r="185" spans="1:6" ht="15.75" outlineLevel="6">
      <c r="A185" s="113">
        <f t="shared" si="4"/>
        <v>175</v>
      </c>
      <c r="B185" s="201" t="s">
        <v>514</v>
      </c>
      <c r="C185" s="251" t="s">
        <v>104</v>
      </c>
      <c r="D185" s="251" t="s">
        <v>429</v>
      </c>
      <c r="E185" s="251" t="s">
        <v>238</v>
      </c>
      <c r="F185" s="252">
        <v>728100</v>
      </c>
    </row>
    <row r="186" spans="1:6" ht="31.5">
      <c r="A186" s="113">
        <f t="shared" si="4"/>
        <v>176</v>
      </c>
      <c r="B186" s="201" t="s">
        <v>540</v>
      </c>
      <c r="C186" s="251" t="s">
        <v>22</v>
      </c>
      <c r="D186" s="251"/>
      <c r="E186" s="251"/>
      <c r="F186" s="252">
        <v>40690794</v>
      </c>
    </row>
    <row r="187" spans="1:6" ht="31.5" outlineLevel="1">
      <c r="A187" s="113">
        <f t="shared" si="4"/>
        <v>177</v>
      </c>
      <c r="B187" s="201" t="s">
        <v>23</v>
      </c>
      <c r="C187" s="251" t="s">
        <v>24</v>
      </c>
      <c r="D187" s="251"/>
      <c r="E187" s="251"/>
      <c r="F187" s="252">
        <v>34892140</v>
      </c>
    </row>
    <row r="188" spans="1:6" ht="126" outlineLevel="2">
      <c r="A188" s="113">
        <f t="shared" si="4"/>
        <v>178</v>
      </c>
      <c r="B188" s="204" t="s">
        <v>541</v>
      </c>
      <c r="C188" s="251" t="s">
        <v>85</v>
      </c>
      <c r="D188" s="251"/>
      <c r="E188" s="251"/>
      <c r="F188" s="252">
        <v>34892140</v>
      </c>
    </row>
    <row r="189" spans="1:6" ht="31.5" outlineLevel="3">
      <c r="A189" s="113">
        <f t="shared" si="4"/>
        <v>179</v>
      </c>
      <c r="B189" s="201" t="s">
        <v>542</v>
      </c>
      <c r="C189" s="251" t="s">
        <v>85</v>
      </c>
      <c r="D189" s="251" t="s">
        <v>543</v>
      </c>
      <c r="E189" s="251"/>
      <c r="F189" s="252">
        <v>34892140</v>
      </c>
    </row>
    <row r="190" spans="1:6" ht="15.75" outlineLevel="4">
      <c r="A190" s="113">
        <f t="shared" si="4"/>
        <v>180</v>
      </c>
      <c r="B190" s="201" t="s">
        <v>544</v>
      </c>
      <c r="C190" s="251" t="s">
        <v>85</v>
      </c>
      <c r="D190" s="251" t="s">
        <v>545</v>
      </c>
      <c r="E190" s="251"/>
      <c r="F190" s="252">
        <v>34892140</v>
      </c>
    </row>
    <row r="191" spans="1:6" ht="15.75" outlineLevel="5">
      <c r="A191" s="113">
        <f t="shared" si="4"/>
        <v>181</v>
      </c>
      <c r="B191" s="201" t="s">
        <v>483</v>
      </c>
      <c r="C191" s="251" t="s">
        <v>85</v>
      </c>
      <c r="D191" s="251" t="s">
        <v>545</v>
      </c>
      <c r="E191" s="251" t="s">
        <v>466</v>
      </c>
      <c r="F191" s="252">
        <v>34892140</v>
      </c>
    </row>
    <row r="192" spans="1:6" ht="15.75" outlineLevel="6">
      <c r="A192" s="113">
        <f t="shared" si="4"/>
        <v>182</v>
      </c>
      <c r="B192" s="201" t="s">
        <v>512</v>
      </c>
      <c r="C192" s="251" t="s">
        <v>85</v>
      </c>
      <c r="D192" s="251" t="s">
        <v>545</v>
      </c>
      <c r="E192" s="251" t="s">
        <v>449</v>
      </c>
      <c r="F192" s="252">
        <v>34892140</v>
      </c>
    </row>
    <row r="193" spans="1:6" ht="63" outlineLevel="1">
      <c r="A193" s="113">
        <f t="shared" si="4"/>
        <v>183</v>
      </c>
      <c r="B193" s="201" t="s">
        <v>25</v>
      </c>
      <c r="C193" s="251" t="s">
        <v>26</v>
      </c>
      <c r="D193" s="251"/>
      <c r="E193" s="251"/>
      <c r="F193" s="252">
        <v>5798654</v>
      </c>
    </row>
    <row r="194" spans="1:6" ht="141.75" outlineLevel="2">
      <c r="A194" s="113">
        <f t="shared" si="4"/>
        <v>184</v>
      </c>
      <c r="B194" s="204" t="s">
        <v>738</v>
      </c>
      <c r="C194" s="251" t="s">
        <v>718</v>
      </c>
      <c r="D194" s="251"/>
      <c r="E194" s="251"/>
      <c r="F194" s="252">
        <v>57444</v>
      </c>
    </row>
    <row r="195" spans="1:6" ht="15.75" outlineLevel="3">
      <c r="A195" s="113">
        <f t="shared" si="4"/>
        <v>185</v>
      </c>
      <c r="B195" s="201" t="s">
        <v>423</v>
      </c>
      <c r="C195" s="251" t="s">
        <v>718</v>
      </c>
      <c r="D195" s="251" t="s">
        <v>424</v>
      </c>
      <c r="E195" s="251"/>
      <c r="F195" s="252">
        <v>57444</v>
      </c>
    </row>
    <row r="196" spans="1:6" ht="31.5" outlineLevel="4">
      <c r="A196" s="113">
        <f t="shared" si="4"/>
        <v>186</v>
      </c>
      <c r="B196" s="201" t="s">
        <v>428</v>
      </c>
      <c r="C196" s="251" t="s">
        <v>718</v>
      </c>
      <c r="D196" s="251" t="s">
        <v>429</v>
      </c>
      <c r="E196" s="251"/>
      <c r="F196" s="252">
        <v>57444</v>
      </c>
    </row>
    <row r="197" spans="1:6" ht="15.75" outlineLevel="5">
      <c r="A197" s="113">
        <f t="shared" si="4"/>
        <v>187</v>
      </c>
      <c r="B197" s="201" t="s">
        <v>483</v>
      </c>
      <c r="C197" s="251" t="s">
        <v>718</v>
      </c>
      <c r="D197" s="251" t="s">
        <v>429</v>
      </c>
      <c r="E197" s="251" t="s">
        <v>466</v>
      </c>
      <c r="F197" s="252">
        <v>57444</v>
      </c>
    </row>
    <row r="198" spans="1:6" ht="15.75" outlineLevel="6">
      <c r="A198" s="113">
        <f t="shared" si="4"/>
        <v>188</v>
      </c>
      <c r="B198" s="201" t="s">
        <v>513</v>
      </c>
      <c r="C198" s="251" t="s">
        <v>718</v>
      </c>
      <c r="D198" s="251" t="s">
        <v>429</v>
      </c>
      <c r="E198" s="251" t="s">
        <v>441</v>
      </c>
      <c r="F198" s="252">
        <v>57444</v>
      </c>
    </row>
    <row r="199" spans="1:6" ht="204.75" outlineLevel="2">
      <c r="A199" s="113">
        <f t="shared" si="4"/>
        <v>189</v>
      </c>
      <c r="B199" s="204" t="s">
        <v>332</v>
      </c>
      <c r="C199" s="251" t="s">
        <v>86</v>
      </c>
      <c r="D199" s="251"/>
      <c r="E199" s="251"/>
      <c r="F199" s="252">
        <v>5741210</v>
      </c>
    </row>
    <row r="200" spans="1:6" ht="63" outlineLevel="3">
      <c r="A200" s="113">
        <f t="shared" si="4"/>
        <v>190</v>
      </c>
      <c r="B200" s="201" t="s">
        <v>555</v>
      </c>
      <c r="C200" s="251" t="s">
        <v>86</v>
      </c>
      <c r="D200" s="251" t="s">
        <v>235</v>
      </c>
      <c r="E200" s="251"/>
      <c r="F200" s="252">
        <v>4612363</v>
      </c>
    </row>
    <row r="201" spans="1:6" ht="31.5" outlineLevel="4">
      <c r="A201" s="113">
        <f t="shared" si="4"/>
        <v>191</v>
      </c>
      <c r="B201" s="201" t="s">
        <v>556</v>
      </c>
      <c r="C201" s="251" t="s">
        <v>86</v>
      </c>
      <c r="D201" s="251" t="s">
        <v>249</v>
      </c>
      <c r="E201" s="251"/>
      <c r="F201" s="252">
        <v>4612363</v>
      </c>
    </row>
    <row r="202" spans="1:6" ht="15.75" outlineLevel="5">
      <c r="A202" s="113">
        <f t="shared" si="4"/>
        <v>192</v>
      </c>
      <c r="B202" s="201" t="s">
        <v>483</v>
      </c>
      <c r="C202" s="251" t="s">
        <v>86</v>
      </c>
      <c r="D202" s="251" t="s">
        <v>249</v>
      </c>
      <c r="E202" s="251" t="s">
        <v>466</v>
      </c>
      <c r="F202" s="252">
        <v>4612363</v>
      </c>
    </row>
    <row r="203" spans="1:6" ht="15.75" outlineLevel="6">
      <c r="A203" s="113">
        <f t="shared" si="4"/>
        <v>193</v>
      </c>
      <c r="B203" s="201" t="s">
        <v>515</v>
      </c>
      <c r="C203" s="251" t="s">
        <v>86</v>
      </c>
      <c r="D203" s="251" t="s">
        <v>249</v>
      </c>
      <c r="E203" s="251" t="s">
        <v>529</v>
      </c>
      <c r="F203" s="252">
        <v>4612363</v>
      </c>
    </row>
    <row r="204" spans="1:6" ht="31.5" outlineLevel="3">
      <c r="A204" s="113">
        <f t="shared" si="4"/>
        <v>194</v>
      </c>
      <c r="B204" s="201" t="s">
        <v>694</v>
      </c>
      <c r="C204" s="251" t="s">
        <v>86</v>
      </c>
      <c r="D204" s="251" t="s">
        <v>557</v>
      </c>
      <c r="E204" s="251"/>
      <c r="F204" s="252">
        <v>1128847</v>
      </c>
    </row>
    <row r="205" spans="1:6" ht="31.5" outlineLevel="4">
      <c r="A205" s="113">
        <f t="shared" ref="A205:A268" si="5">A204+1</f>
        <v>195</v>
      </c>
      <c r="B205" s="201" t="s">
        <v>558</v>
      </c>
      <c r="C205" s="251" t="s">
        <v>86</v>
      </c>
      <c r="D205" s="251" t="s">
        <v>236</v>
      </c>
      <c r="E205" s="251"/>
      <c r="F205" s="252">
        <v>1128847</v>
      </c>
    </row>
    <row r="206" spans="1:6" ht="15.75" outlineLevel="5">
      <c r="A206" s="113">
        <f t="shared" si="5"/>
        <v>196</v>
      </c>
      <c r="B206" s="201" t="s">
        <v>483</v>
      </c>
      <c r="C206" s="251" t="s">
        <v>86</v>
      </c>
      <c r="D206" s="251" t="s">
        <v>236</v>
      </c>
      <c r="E206" s="251" t="s">
        <v>466</v>
      </c>
      <c r="F206" s="252">
        <v>1128847</v>
      </c>
    </row>
    <row r="207" spans="1:6" ht="15.75" outlineLevel="6">
      <c r="A207" s="113">
        <f t="shared" si="5"/>
        <v>197</v>
      </c>
      <c r="B207" s="201" t="s">
        <v>515</v>
      </c>
      <c r="C207" s="251" t="s">
        <v>86</v>
      </c>
      <c r="D207" s="251" t="s">
        <v>236</v>
      </c>
      <c r="E207" s="251" t="s">
        <v>529</v>
      </c>
      <c r="F207" s="252">
        <v>1128847</v>
      </c>
    </row>
    <row r="208" spans="1:6" ht="15.75">
      <c r="A208" s="113">
        <f t="shared" si="5"/>
        <v>198</v>
      </c>
      <c r="B208" s="201" t="s">
        <v>927</v>
      </c>
      <c r="C208" s="251" t="s">
        <v>38</v>
      </c>
      <c r="D208" s="251"/>
      <c r="E208" s="251"/>
      <c r="F208" s="252">
        <v>67229383.810000002</v>
      </c>
    </row>
    <row r="209" spans="1:6" ht="15.75" outlineLevel="1">
      <c r="A209" s="113">
        <f t="shared" si="5"/>
        <v>199</v>
      </c>
      <c r="B209" s="201" t="s">
        <v>228</v>
      </c>
      <c r="C209" s="251" t="s">
        <v>64</v>
      </c>
      <c r="D209" s="251"/>
      <c r="E209" s="251"/>
      <c r="F209" s="252">
        <v>14670780</v>
      </c>
    </row>
    <row r="210" spans="1:6" ht="63" outlineLevel="2">
      <c r="A210" s="113">
        <f t="shared" si="5"/>
        <v>200</v>
      </c>
      <c r="B210" s="201" t="s">
        <v>574</v>
      </c>
      <c r="C210" s="251" t="s">
        <v>109</v>
      </c>
      <c r="D210" s="251"/>
      <c r="E210" s="251"/>
      <c r="F210" s="252">
        <v>12217134.67</v>
      </c>
    </row>
    <row r="211" spans="1:6" ht="31.5" outlineLevel="3">
      <c r="A211" s="113">
        <f t="shared" si="5"/>
        <v>201</v>
      </c>
      <c r="B211" s="201" t="s">
        <v>542</v>
      </c>
      <c r="C211" s="251" t="s">
        <v>109</v>
      </c>
      <c r="D211" s="251" t="s">
        <v>543</v>
      </c>
      <c r="E211" s="251"/>
      <c r="F211" s="252">
        <v>12217134.67</v>
      </c>
    </row>
    <row r="212" spans="1:6" ht="15.75" outlineLevel="4">
      <c r="A212" s="113">
        <f t="shared" si="5"/>
        <v>202</v>
      </c>
      <c r="B212" s="201" t="s">
        <v>544</v>
      </c>
      <c r="C212" s="251" t="s">
        <v>109</v>
      </c>
      <c r="D212" s="251" t="s">
        <v>545</v>
      </c>
      <c r="E212" s="251"/>
      <c r="F212" s="252">
        <v>12217134.67</v>
      </c>
    </row>
    <row r="213" spans="1:6" ht="15.75" outlineLevel="5">
      <c r="A213" s="113">
        <f t="shared" si="5"/>
        <v>203</v>
      </c>
      <c r="B213" s="201" t="s">
        <v>227</v>
      </c>
      <c r="C213" s="251" t="s">
        <v>109</v>
      </c>
      <c r="D213" s="251" t="s">
        <v>545</v>
      </c>
      <c r="E213" s="251" t="s">
        <v>464</v>
      </c>
      <c r="F213" s="252">
        <v>12217134.67</v>
      </c>
    </row>
    <row r="214" spans="1:6" ht="15.75" outlineLevel="6">
      <c r="A214" s="113">
        <f t="shared" si="5"/>
        <v>204</v>
      </c>
      <c r="B214" s="201" t="s">
        <v>509</v>
      </c>
      <c r="C214" s="251" t="s">
        <v>109</v>
      </c>
      <c r="D214" s="251" t="s">
        <v>545</v>
      </c>
      <c r="E214" s="251" t="s">
        <v>242</v>
      </c>
      <c r="F214" s="252">
        <v>12217134.67</v>
      </c>
    </row>
    <row r="215" spans="1:6" ht="94.5" outlineLevel="2">
      <c r="A215" s="113">
        <f t="shared" si="5"/>
        <v>205</v>
      </c>
      <c r="B215" s="204" t="s">
        <v>1083</v>
      </c>
      <c r="C215" s="251" t="s">
        <v>1084</v>
      </c>
      <c r="D215" s="251"/>
      <c r="E215" s="251"/>
      <c r="F215" s="252">
        <v>2054845.33</v>
      </c>
    </row>
    <row r="216" spans="1:6" ht="31.5" outlineLevel="3">
      <c r="A216" s="113">
        <f t="shared" si="5"/>
        <v>206</v>
      </c>
      <c r="B216" s="201" t="s">
        <v>542</v>
      </c>
      <c r="C216" s="251" t="s">
        <v>1084</v>
      </c>
      <c r="D216" s="251" t="s">
        <v>543</v>
      </c>
      <c r="E216" s="251"/>
      <c r="F216" s="252">
        <v>2054845.33</v>
      </c>
    </row>
    <row r="217" spans="1:6" ht="15.75" outlineLevel="4">
      <c r="A217" s="113">
        <f t="shared" si="5"/>
        <v>207</v>
      </c>
      <c r="B217" s="201" t="s">
        <v>544</v>
      </c>
      <c r="C217" s="251" t="s">
        <v>1084</v>
      </c>
      <c r="D217" s="251" t="s">
        <v>545</v>
      </c>
      <c r="E217" s="251"/>
      <c r="F217" s="252">
        <v>2054845.33</v>
      </c>
    </row>
    <row r="218" spans="1:6" ht="15.75" outlineLevel="5">
      <c r="A218" s="113">
        <f t="shared" si="5"/>
        <v>208</v>
      </c>
      <c r="B218" s="201" t="s">
        <v>227</v>
      </c>
      <c r="C218" s="251" t="s">
        <v>1084</v>
      </c>
      <c r="D218" s="251" t="s">
        <v>545</v>
      </c>
      <c r="E218" s="251" t="s">
        <v>464</v>
      </c>
      <c r="F218" s="252">
        <v>2054845.33</v>
      </c>
    </row>
    <row r="219" spans="1:6" ht="15.75" outlineLevel="6">
      <c r="A219" s="113">
        <f t="shared" si="5"/>
        <v>209</v>
      </c>
      <c r="B219" s="201" t="s">
        <v>509</v>
      </c>
      <c r="C219" s="251" t="s">
        <v>1084</v>
      </c>
      <c r="D219" s="251" t="s">
        <v>545</v>
      </c>
      <c r="E219" s="251" t="s">
        <v>242</v>
      </c>
      <c r="F219" s="252">
        <v>2054845.33</v>
      </c>
    </row>
    <row r="220" spans="1:6" ht="78.75" outlineLevel="2">
      <c r="A220" s="113">
        <f t="shared" si="5"/>
        <v>210</v>
      </c>
      <c r="B220" s="201" t="s">
        <v>575</v>
      </c>
      <c r="C220" s="251" t="s">
        <v>576</v>
      </c>
      <c r="D220" s="251"/>
      <c r="E220" s="251"/>
      <c r="F220" s="252">
        <v>78000</v>
      </c>
    </row>
    <row r="221" spans="1:6" ht="31.5" outlineLevel="3">
      <c r="A221" s="113">
        <f t="shared" si="5"/>
        <v>211</v>
      </c>
      <c r="B221" s="201" t="s">
        <v>542</v>
      </c>
      <c r="C221" s="251" t="s">
        <v>576</v>
      </c>
      <c r="D221" s="251" t="s">
        <v>543</v>
      </c>
      <c r="E221" s="251"/>
      <c r="F221" s="252">
        <v>78000</v>
      </c>
    </row>
    <row r="222" spans="1:6" ht="15.75" outlineLevel="4">
      <c r="A222" s="113">
        <f t="shared" si="5"/>
        <v>212</v>
      </c>
      <c r="B222" s="201" t="s">
        <v>544</v>
      </c>
      <c r="C222" s="251" t="s">
        <v>576</v>
      </c>
      <c r="D222" s="251" t="s">
        <v>545</v>
      </c>
      <c r="E222" s="251"/>
      <c r="F222" s="252">
        <v>78000</v>
      </c>
    </row>
    <row r="223" spans="1:6" ht="15.75" outlineLevel="5">
      <c r="A223" s="113">
        <f t="shared" si="5"/>
        <v>213</v>
      </c>
      <c r="B223" s="201" t="s">
        <v>227</v>
      </c>
      <c r="C223" s="251" t="s">
        <v>576</v>
      </c>
      <c r="D223" s="251" t="s">
        <v>545</v>
      </c>
      <c r="E223" s="251" t="s">
        <v>464</v>
      </c>
      <c r="F223" s="252">
        <v>78000</v>
      </c>
    </row>
    <row r="224" spans="1:6" ht="15.75" outlineLevel="6">
      <c r="A224" s="113">
        <f t="shared" si="5"/>
        <v>214</v>
      </c>
      <c r="B224" s="201" t="s">
        <v>509</v>
      </c>
      <c r="C224" s="251" t="s">
        <v>576</v>
      </c>
      <c r="D224" s="251" t="s">
        <v>545</v>
      </c>
      <c r="E224" s="251" t="s">
        <v>242</v>
      </c>
      <c r="F224" s="252">
        <v>78000</v>
      </c>
    </row>
    <row r="225" spans="1:6" ht="47.25" outlineLevel="2">
      <c r="A225" s="113">
        <f t="shared" si="5"/>
        <v>215</v>
      </c>
      <c r="B225" s="201" t="s">
        <v>1085</v>
      </c>
      <c r="C225" s="251" t="s">
        <v>1086</v>
      </c>
      <c r="D225" s="251"/>
      <c r="E225" s="251"/>
      <c r="F225" s="252">
        <v>303900</v>
      </c>
    </row>
    <row r="226" spans="1:6" ht="31.5" outlineLevel="3">
      <c r="A226" s="113">
        <f t="shared" si="5"/>
        <v>216</v>
      </c>
      <c r="B226" s="201" t="s">
        <v>542</v>
      </c>
      <c r="C226" s="251" t="s">
        <v>1086</v>
      </c>
      <c r="D226" s="251" t="s">
        <v>543</v>
      </c>
      <c r="E226" s="251"/>
      <c r="F226" s="252">
        <v>303900</v>
      </c>
    </row>
    <row r="227" spans="1:6" ht="15.75" outlineLevel="4">
      <c r="A227" s="113">
        <f t="shared" si="5"/>
        <v>217</v>
      </c>
      <c r="B227" s="201" t="s">
        <v>544</v>
      </c>
      <c r="C227" s="251" t="s">
        <v>1086</v>
      </c>
      <c r="D227" s="251" t="s">
        <v>545</v>
      </c>
      <c r="E227" s="251"/>
      <c r="F227" s="252">
        <v>303900</v>
      </c>
    </row>
    <row r="228" spans="1:6" ht="15.75" outlineLevel="5">
      <c r="A228" s="113">
        <f t="shared" si="5"/>
        <v>218</v>
      </c>
      <c r="B228" s="201" t="s">
        <v>227</v>
      </c>
      <c r="C228" s="251" t="s">
        <v>1086</v>
      </c>
      <c r="D228" s="251" t="s">
        <v>545</v>
      </c>
      <c r="E228" s="251" t="s">
        <v>464</v>
      </c>
      <c r="F228" s="252">
        <v>303900</v>
      </c>
    </row>
    <row r="229" spans="1:6" ht="15.75" outlineLevel="6">
      <c r="A229" s="113">
        <f t="shared" si="5"/>
        <v>219</v>
      </c>
      <c r="B229" s="201" t="s">
        <v>509</v>
      </c>
      <c r="C229" s="251" t="s">
        <v>1086</v>
      </c>
      <c r="D229" s="251" t="s">
        <v>545</v>
      </c>
      <c r="E229" s="251" t="s">
        <v>242</v>
      </c>
      <c r="F229" s="252">
        <v>303900</v>
      </c>
    </row>
    <row r="230" spans="1:6" ht="63" outlineLevel="2">
      <c r="A230" s="113">
        <f t="shared" si="5"/>
        <v>220</v>
      </c>
      <c r="B230" s="201" t="s">
        <v>1087</v>
      </c>
      <c r="C230" s="251" t="s">
        <v>1088</v>
      </c>
      <c r="D230" s="251"/>
      <c r="E230" s="251"/>
      <c r="F230" s="252">
        <v>16900</v>
      </c>
    </row>
    <row r="231" spans="1:6" ht="31.5" outlineLevel="3">
      <c r="A231" s="113">
        <f t="shared" si="5"/>
        <v>221</v>
      </c>
      <c r="B231" s="201" t="s">
        <v>542</v>
      </c>
      <c r="C231" s="251" t="s">
        <v>1088</v>
      </c>
      <c r="D231" s="251" t="s">
        <v>543</v>
      </c>
      <c r="E231" s="251"/>
      <c r="F231" s="252">
        <v>16900</v>
      </c>
    </row>
    <row r="232" spans="1:6" ht="15.75" outlineLevel="4">
      <c r="A232" s="113">
        <f t="shared" si="5"/>
        <v>222</v>
      </c>
      <c r="B232" s="201" t="s">
        <v>544</v>
      </c>
      <c r="C232" s="251" t="s">
        <v>1088</v>
      </c>
      <c r="D232" s="251" t="s">
        <v>545</v>
      </c>
      <c r="E232" s="251"/>
      <c r="F232" s="252">
        <v>16900</v>
      </c>
    </row>
    <row r="233" spans="1:6" ht="15.75" outlineLevel="5">
      <c r="A233" s="113">
        <f t="shared" si="5"/>
        <v>223</v>
      </c>
      <c r="B233" s="201" t="s">
        <v>227</v>
      </c>
      <c r="C233" s="251" t="s">
        <v>1088</v>
      </c>
      <c r="D233" s="251" t="s">
        <v>545</v>
      </c>
      <c r="E233" s="251" t="s">
        <v>464</v>
      </c>
      <c r="F233" s="252">
        <v>16900</v>
      </c>
    </row>
    <row r="234" spans="1:6" ht="15.75" outlineLevel="6">
      <c r="A234" s="113">
        <f t="shared" si="5"/>
        <v>224</v>
      </c>
      <c r="B234" s="201" t="s">
        <v>509</v>
      </c>
      <c r="C234" s="251" t="s">
        <v>1088</v>
      </c>
      <c r="D234" s="251" t="s">
        <v>545</v>
      </c>
      <c r="E234" s="251" t="s">
        <v>242</v>
      </c>
      <c r="F234" s="252">
        <v>16900</v>
      </c>
    </row>
    <row r="235" spans="1:6" ht="15.75" outlineLevel="1">
      <c r="A235" s="113">
        <f t="shared" si="5"/>
        <v>225</v>
      </c>
      <c r="B235" s="201" t="s">
        <v>421</v>
      </c>
      <c r="C235" s="251" t="s">
        <v>65</v>
      </c>
      <c r="D235" s="251"/>
      <c r="E235" s="251"/>
      <c r="F235" s="252">
        <v>33116555.25</v>
      </c>
    </row>
    <row r="236" spans="1:6" ht="63" outlineLevel="2">
      <c r="A236" s="113">
        <f t="shared" si="5"/>
        <v>226</v>
      </c>
      <c r="B236" s="201" t="s">
        <v>577</v>
      </c>
      <c r="C236" s="251" t="s">
        <v>578</v>
      </c>
      <c r="D236" s="251"/>
      <c r="E236" s="251"/>
      <c r="F236" s="252">
        <v>19331158.600000001</v>
      </c>
    </row>
    <row r="237" spans="1:6" ht="31.5" outlineLevel="3">
      <c r="A237" s="113">
        <f t="shared" si="5"/>
        <v>227</v>
      </c>
      <c r="B237" s="201" t="s">
        <v>542</v>
      </c>
      <c r="C237" s="251" t="s">
        <v>578</v>
      </c>
      <c r="D237" s="251" t="s">
        <v>543</v>
      </c>
      <c r="E237" s="251"/>
      <c r="F237" s="252">
        <v>19331158.600000001</v>
      </c>
    </row>
    <row r="238" spans="1:6" ht="15.75" outlineLevel="4">
      <c r="A238" s="113">
        <f t="shared" si="5"/>
        <v>228</v>
      </c>
      <c r="B238" s="201" t="s">
        <v>544</v>
      </c>
      <c r="C238" s="251" t="s">
        <v>578</v>
      </c>
      <c r="D238" s="251" t="s">
        <v>545</v>
      </c>
      <c r="E238" s="251"/>
      <c r="F238" s="252">
        <v>19331158.600000001</v>
      </c>
    </row>
    <row r="239" spans="1:6" ht="15.75" outlineLevel="5">
      <c r="A239" s="113">
        <f t="shared" si="5"/>
        <v>229</v>
      </c>
      <c r="B239" s="201" t="s">
        <v>227</v>
      </c>
      <c r="C239" s="251" t="s">
        <v>578</v>
      </c>
      <c r="D239" s="251" t="s">
        <v>545</v>
      </c>
      <c r="E239" s="251" t="s">
        <v>464</v>
      </c>
      <c r="F239" s="252">
        <v>19331158.600000001</v>
      </c>
    </row>
    <row r="240" spans="1:6" ht="15.75" outlineLevel="6">
      <c r="A240" s="113">
        <f t="shared" si="5"/>
        <v>230</v>
      </c>
      <c r="B240" s="201" t="s">
        <v>509</v>
      </c>
      <c r="C240" s="251" t="s">
        <v>578</v>
      </c>
      <c r="D240" s="251" t="s">
        <v>545</v>
      </c>
      <c r="E240" s="251" t="s">
        <v>242</v>
      </c>
      <c r="F240" s="252">
        <v>19331158.600000001</v>
      </c>
    </row>
    <row r="241" spans="1:6" ht="63" outlineLevel="2">
      <c r="A241" s="113">
        <f t="shared" si="5"/>
        <v>231</v>
      </c>
      <c r="B241" s="201" t="s">
        <v>579</v>
      </c>
      <c r="C241" s="251" t="s">
        <v>110</v>
      </c>
      <c r="D241" s="251"/>
      <c r="E241" s="251"/>
      <c r="F241" s="252">
        <v>8196561.7199999997</v>
      </c>
    </row>
    <row r="242" spans="1:6" ht="31.5" outlineLevel="3">
      <c r="A242" s="113">
        <f t="shared" si="5"/>
        <v>232</v>
      </c>
      <c r="B242" s="201" t="s">
        <v>542</v>
      </c>
      <c r="C242" s="251" t="s">
        <v>110</v>
      </c>
      <c r="D242" s="251" t="s">
        <v>543</v>
      </c>
      <c r="E242" s="251"/>
      <c r="F242" s="252">
        <v>8196561.7199999997</v>
      </c>
    </row>
    <row r="243" spans="1:6" ht="15.75" outlineLevel="4">
      <c r="A243" s="113">
        <f t="shared" si="5"/>
        <v>233</v>
      </c>
      <c r="B243" s="201" t="s">
        <v>544</v>
      </c>
      <c r="C243" s="251" t="s">
        <v>110</v>
      </c>
      <c r="D243" s="251" t="s">
        <v>545</v>
      </c>
      <c r="E243" s="251"/>
      <c r="F243" s="252">
        <v>8196561.7199999997</v>
      </c>
    </row>
    <row r="244" spans="1:6" ht="15.75" outlineLevel="5">
      <c r="A244" s="113">
        <f t="shared" si="5"/>
        <v>234</v>
      </c>
      <c r="B244" s="201" t="s">
        <v>227</v>
      </c>
      <c r="C244" s="251" t="s">
        <v>110</v>
      </c>
      <c r="D244" s="251" t="s">
        <v>545</v>
      </c>
      <c r="E244" s="251" t="s">
        <v>464</v>
      </c>
      <c r="F244" s="252">
        <v>8196561.7199999997</v>
      </c>
    </row>
    <row r="245" spans="1:6" ht="15.75" outlineLevel="6">
      <c r="A245" s="113">
        <f t="shared" si="5"/>
        <v>235</v>
      </c>
      <c r="B245" s="201" t="s">
        <v>509</v>
      </c>
      <c r="C245" s="251" t="s">
        <v>110</v>
      </c>
      <c r="D245" s="251" t="s">
        <v>545</v>
      </c>
      <c r="E245" s="251" t="s">
        <v>242</v>
      </c>
      <c r="F245" s="252">
        <v>8196561.7199999997</v>
      </c>
    </row>
    <row r="246" spans="1:6" ht="94.5" outlineLevel="2">
      <c r="A246" s="113">
        <f t="shared" si="5"/>
        <v>236</v>
      </c>
      <c r="B246" s="204" t="s">
        <v>1152</v>
      </c>
      <c r="C246" s="251" t="s">
        <v>1153</v>
      </c>
      <c r="D246" s="251"/>
      <c r="E246" s="251"/>
      <c r="F246" s="252">
        <v>65584.160000000003</v>
      </c>
    </row>
    <row r="247" spans="1:6" ht="63" outlineLevel="3">
      <c r="A247" s="113">
        <f t="shared" si="5"/>
        <v>237</v>
      </c>
      <c r="B247" s="201" t="s">
        <v>555</v>
      </c>
      <c r="C247" s="251" t="s">
        <v>1153</v>
      </c>
      <c r="D247" s="251" t="s">
        <v>235</v>
      </c>
      <c r="E247" s="251"/>
      <c r="F247" s="252">
        <v>65584.160000000003</v>
      </c>
    </row>
    <row r="248" spans="1:6" ht="15.75" outlineLevel="4">
      <c r="A248" s="113">
        <f t="shared" si="5"/>
        <v>238</v>
      </c>
      <c r="B248" s="201" t="s">
        <v>348</v>
      </c>
      <c r="C248" s="251" t="s">
        <v>1153</v>
      </c>
      <c r="D248" s="251" t="s">
        <v>493</v>
      </c>
      <c r="E248" s="251"/>
      <c r="F248" s="252">
        <v>65584.160000000003</v>
      </c>
    </row>
    <row r="249" spans="1:6" ht="15.75" outlineLevel="5">
      <c r="A249" s="113">
        <f t="shared" si="5"/>
        <v>239</v>
      </c>
      <c r="B249" s="201" t="s">
        <v>227</v>
      </c>
      <c r="C249" s="251" t="s">
        <v>1153</v>
      </c>
      <c r="D249" s="251" t="s">
        <v>493</v>
      </c>
      <c r="E249" s="251" t="s">
        <v>464</v>
      </c>
      <c r="F249" s="252">
        <v>65584.160000000003</v>
      </c>
    </row>
    <row r="250" spans="1:6" ht="15.75" outlineLevel="6">
      <c r="A250" s="113">
        <f t="shared" si="5"/>
        <v>240</v>
      </c>
      <c r="B250" s="201" t="s">
        <v>66</v>
      </c>
      <c r="C250" s="251" t="s">
        <v>1153</v>
      </c>
      <c r="D250" s="251" t="s">
        <v>493</v>
      </c>
      <c r="E250" s="251" t="s">
        <v>2</v>
      </c>
      <c r="F250" s="252">
        <v>65584.160000000003</v>
      </c>
    </row>
    <row r="251" spans="1:6" ht="94.5" outlineLevel="2">
      <c r="A251" s="113">
        <f t="shared" si="5"/>
        <v>241</v>
      </c>
      <c r="B251" s="204" t="s">
        <v>1185</v>
      </c>
      <c r="C251" s="251" t="s">
        <v>1186</v>
      </c>
      <c r="D251" s="251"/>
      <c r="E251" s="251"/>
      <c r="F251" s="252">
        <v>252607.09</v>
      </c>
    </row>
    <row r="252" spans="1:6" ht="31.5" outlineLevel="3">
      <c r="A252" s="113">
        <f t="shared" si="5"/>
        <v>242</v>
      </c>
      <c r="B252" s="201" t="s">
        <v>542</v>
      </c>
      <c r="C252" s="251" t="s">
        <v>1186</v>
      </c>
      <c r="D252" s="251" t="s">
        <v>543</v>
      </c>
      <c r="E252" s="251"/>
      <c r="F252" s="252">
        <v>252607.09</v>
      </c>
    </row>
    <row r="253" spans="1:6" ht="15.75" outlineLevel="4">
      <c r="A253" s="113">
        <f t="shared" si="5"/>
        <v>243</v>
      </c>
      <c r="B253" s="201" t="s">
        <v>544</v>
      </c>
      <c r="C253" s="251" t="s">
        <v>1186</v>
      </c>
      <c r="D253" s="251" t="s">
        <v>545</v>
      </c>
      <c r="E253" s="251"/>
      <c r="F253" s="252">
        <v>252607.09</v>
      </c>
    </row>
    <row r="254" spans="1:6" ht="15.75" outlineLevel="5">
      <c r="A254" s="113">
        <f t="shared" si="5"/>
        <v>244</v>
      </c>
      <c r="B254" s="201" t="s">
        <v>227</v>
      </c>
      <c r="C254" s="251" t="s">
        <v>1186</v>
      </c>
      <c r="D254" s="251" t="s">
        <v>545</v>
      </c>
      <c r="E254" s="251" t="s">
        <v>464</v>
      </c>
      <c r="F254" s="252">
        <v>252607.09</v>
      </c>
    </row>
    <row r="255" spans="1:6" ht="15.75" outlineLevel="6">
      <c r="A255" s="113">
        <f t="shared" si="5"/>
        <v>245</v>
      </c>
      <c r="B255" s="201" t="s">
        <v>509</v>
      </c>
      <c r="C255" s="251" t="s">
        <v>1186</v>
      </c>
      <c r="D255" s="251" t="s">
        <v>545</v>
      </c>
      <c r="E255" s="251" t="s">
        <v>242</v>
      </c>
      <c r="F255" s="252">
        <v>252607.09</v>
      </c>
    </row>
    <row r="256" spans="1:6" ht="94.5" outlineLevel="2">
      <c r="A256" s="113">
        <f t="shared" si="5"/>
        <v>246</v>
      </c>
      <c r="B256" s="204" t="s">
        <v>1089</v>
      </c>
      <c r="C256" s="251" t="s">
        <v>1090</v>
      </c>
      <c r="D256" s="251"/>
      <c r="E256" s="251"/>
      <c r="F256" s="252">
        <v>1150100</v>
      </c>
    </row>
    <row r="257" spans="1:6" ht="31.5" outlineLevel="3">
      <c r="A257" s="113">
        <f t="shared" si="5"/>
        <v>247</v>
      </c>
      <c r="B257" s="201" t="s">
        <v>542</v>
      </c>
      <c r="C257" s="251" t="s">
        <v>1090</v>
      </c>
      <c r="D257" s="251" t="s">
        <v>543</v>
      </c>
      <c r="E257" s="251"/>
      <c r="F257" s="252">
        <v>1150100</v>
      </c>
    </row>
    <row r="258" spans="1:6" ht="15.75" outlineLevel="4">
      <c r="A258" s="113">
        <f t="shared" si="5"/>
        <v>248</v>
      </c>
      <c r="B258" s="201" t="s">
        <v>544</v>
      </c>
      <c r="C258" s="251" t="s">
        <v>1090</v>
      </c>
      <c r="D258" s="251" t="s">
        <v>545</v>
      </c>
      <c r="E258" s="251"/>
      <c r="F258" s="252">
        <v>1150100</v>
      </c>
    </row>
    <row r="259" spans="1:6" ht="15.75" outlineLevel="5">
      <c r="A259" s="113">
        <f t="shared" si="5"/>
        <v>249</v>
      </c>
      <c r="B259" s="201" t="s">
        <v>227</v>
      </c>
      <c r="C259" s="251" t="s">
        <v>1090</v>
      </c>
      <c r="D259" s="251" t="s">
        <v>545</v>
      </c>
      <c r="E259" s="251" t="s">
        <v>464</v>
      </c>
      <c r="F259" s="252">
        <v>1150100</v>
      </c>
    </row>
    <row r="260" spans="1:6" ht="15.75" outlineLevel="6">
      <c r="A260" s="113">
        <f t="shared" si="5"/>
        <v>250</v>
      </c>
      <c r="B260" s="201" t="s">
        <v>509</v>
      </c>
      <c r="C260" s="251" t="s">
        <v>1090</v>
      </c>
      <c r="D260" s="251" t="s">
        <v>545</v>
      </c>
      <c r="E260" s="251" t="s">
        <v>242</v>
      </c>
      <c r="F260" s="252">
        <v>1150100</v>
      </c>
    </row>
    <row r="261" spans="1:6" ht="63" outlineLevel="2">
      <c r="A261" s="113">
        <f t="shared" si="5"/>
        <v>251</v>
      </c>
      <c r="B261" s="201" t="s">
        <v>580</v>
      </c>
      <c r="C261" s="251" t="s">
        <v>843</v>
      </c>
      <c r="D261" s="251"/>
      <c r="E261" s="251"/>
      <c r="F261" s="252">
        <v>200000</v>
      </c>
    </row>
    <row r="262" spans="1:6" ht="31.5" outlineLevel="3">
      <c r="A262" s="113">
        <f t="shared" si="5"/>
        <v>252</v>
      </c>
      <c r="B262" s="201" t="s">
        <v>542</v>
      </c>
      <c r="C262" s="251" t="s">
        <v>843</v>
      </c>
      <c r="D262" s="251" t="s">
        <v>543</v>
      </c>
      <c r="E262" s="251"/>
      <c r="F262" s="252">
        <v>200000</v>
      </c>
    </row>
    <row r="263" spans="1:6" ht="15.75" outlineLevel="4">
      <c r="A263" s="113">
        <f t="shared" si="5"/>
        <v>253</v>
      </c>
      <c r="B263" s="201" t="s">
        <v>544</v>
      </c>
      <c r="C263" s="251" t="s">
        <v>843</v>
      </c>
      <c r="D263" s="251" t="s">
        <v>545</v>
      </c>
      <c r="E263" s="251"/>
      <c r="F263" s="252">
        <v>200000</v>
      </c>
    </row>
    <row r="264" spans="1:6" ht="15.75" outlineLevel="5">
      <c r="A264" s="113">
        <f t="shared" si="5"/>
        <v>254</v>
      </c>
      <c r="B264" s="201" t="s">
        <v>227</v>
      </c>
      <c r="C264" s="251" t="s">
        <v>843</v>
      </c>
      <c r="D264" s="251" t="s">
        <v>545</v>
      </c>
      <c r="E264" s="251" t="s">
        <v>464</v>
      </c>
      <c r="F264" s="252">
        <v>200000</v>
      </c>
    </row>
    <row r="265" spans="1:6" ht="15.75" outlineLevel="6">
      <c r="A265" s="113">
        <f t="shared" si="5"/>
        <v>255</v>
      </c>
      <c r="B265" s="201" t="s">
        <v>66</v>
      </c>
      <c r="C265" s="251" t="s">
        <v>843</v>
      </c>
      <c r="D265" s="251" t="s">
        <v>545</v>
      </c>
      <c r="E265" s="251" t="s">
        <v>2</v>
      </c>
      <c r="F265" s="252">
        <v>200000</v>
      </c>
    </row>
    <row r="266" spans="1:6" ht="94.5" outlineLevel="2">
      <c r="A266" s="113">
        <f t="shared" si="5"/>
        <v>256</v>
      </c>
      <c r="B266" s="204" t="s">
        <v>1187</v>
      </c>
      <c r="C266" s="251" t="s">
        <v>1188</v>
      </c>
      <c r="D266" s="251"/>
      <c r="E266" s="251"/>
      <c r="F266" s="252">
        <v>217120</v>
      </c>
    </row>
    <row r="267" spans="1:6" ht="31.5" outlineLevel="3">
      <c r="A267" s="113">
        <f t="shared" si="5"/>
        <v>257</v>
      </c>
      <c r="B267" s="201" t="s">
        <v>542</v>
      </c>
      <c r="C267" s="251" t="s">
        <v>1188</v>
      </c>
      <c r="D267" s="251" t="s">
        <v>543</v>
      </c>
      <c r="E267" s="251"/>
      <c r="F267" s="252">
        <v>217120</v>
      </c>
    </row>
    <row r="268" spans="1:6" ht="15.75" outlineLevel="4">
      <c r="A268" s="113">
        <f t="shared" si="5"/>
        <v>258</v>
      </c>
      <c r="B268" s="201" t="s">
        <v>544</v>
      </c>
      <c r="C268" s="251" t="s">
        <v>1188</v>
      </c>
      <c r="D268" s="251" t="s">
        <v>545</v>
      </c>
      <c r="E268" s="251"/>
      <c r="F268" s="252">
        <v>217120</v>
      </c>
    </row>
    <row r="269" spans="1:6" ht="15.75" outlineLevel="5">
      <c r="A269" s="113">
        <f t="shared" ref="A269:A332" si="6">A268+1</f>
        <v>259</v>
      </c>
      <c r="B269" s="201" t="s">
        <v>227</v>
      </c>
      <c r="C269" s="251" t="s">
        <v>1188</v>
      </c>
      <c r="D269" s="251" t="s">
        <v>545</v>
      </c>
      <c r="E269" s="251" t="s">
        <v>464</v>
      </c>
      <c r="F269" s="252">
        <v>217120</v>
      </c>
    </row>
    <row r="270" spans="1:6" ht="15.75" outlineLevel="6">
      <c r="A270" s="113">
        <f t="shared" si="6"/>
        <v>260</v>
      </c>
      <c r="B270" s="201" t="s">
        <v>509</v>
      </c>
      <c r="C270" s="251" t="s">
        <v>1188</v>
      </c>
      <c r="D270" s="251" t="s">
        <v>545</v>
      </c>
      <c r="E270" s="251" t="s">
        <v>242</v>
      </c>
      <c r="F270" s="252">
        <v>217120</v>
      </c>
    </row>
    <row r="271" spans="1:6" ht="78.75" outlineLevel="2">
      <c r="A271" s="113">
        <f t="shared" si="6"/>
        <v>261</v>
      </c>
      <c r="B271" s="204" t="s">
        <v>1195</v>
      </c>
      <c r="C271" s="251" t="s">
        <v>1196</v>
      </c>
      <c r="D271" s="251"/>
      <c r="E271" s="251"/>
      <c r="F271" s="252">
        <v>555000</v>
      </c>
    </row>
    <row r="272" spans="1:6" ht="31.5" outlineLevel="3">
      <c r="A272" s="113">
        <f t="shared" si="6"/>
        <v>262</v>
      </c>
      <c r="B272" s="201" t="s">
        <v>542</v>
      </c>
      <c r="C272" s="251" t="s">
        <v>1196</v>
      </c>
      <c r="D272" s="251" t="s">
        <v>543</v>
      </c>
      <c r="E272" s="251"/>
      <c r="F272" s="252">
        <v>555000</v>
      </c>
    </row>
    <row r="273" spans="1:6" ht="15.75" outlineLevel="4">
      <c r="A273" s="113">
        <f t="shared" si="6"/>
        <v>263</v>
      </c>
      <c r="B273" s="201" t="s">
        <v>544</v>
      </c>
      <c r="C273" s="251" t="s">
        <v>1196</v>
      </c>
      <c r="D273" s="251" t="s">
        <v>545</v>
      </c>
      <c r="E273" s="251"/>
      <c r="F273" s="252">
        <v>555000</v>
      </c>
    </row>
    <row r="274" spans="1:6" ht="15.75" outlineLevel="5">
      <c r="A274" s="113">
        <f t="shared" si="6"/>
        <v>264</v>
      </c>
      <c r="B274" s="201" t="s">
        <v>227</v>
      </c>
      <c r="C274" s="251" t="s">
        <v>1196</v>
      </c>
      <c r="D274" s="251" t="s">
        <v>545</v>
      </c>
      <c r="E274" s="251" t="s">
        <v>464</v>
      </c>
      <c r="F274" s="252">
        <v>555000</v>
      </c>
    </row>
    <row r="275" spans="1:6" ht="15.75" outlineLevel="6">
      <c r="A275" s="113">
        <f t="shared" si="6"/>
        <v>265</v>
      </c>
      <c r="B275" s="201" t="s">
        <v>66</v>
      </c>
      <c r="C275" s="251" t="s">
        <v>1196</v>
      </c>
      <c r="D275" s="251" t="s">
        <v>545</v>
      </c>
      <c r="E275" s="251" t="s">
        <v>2</v>
      </c>
      <c r="F275" s="252">
        <v>555000</v>
      </c>
    </row>
    <row r="276" spans="1:6" ht="47.25" outlineLevel="2">
      <c r="A276" s="113">
        <f t="shared" si="6"/>
        <v>266</v>
      </c>
      <c r="B276" s="201" t="s">
        <v>1189</v>
      </c>
      <c r="C276" s="251" t="s">
        <v>1190</v>
      </c>
      <c r="D276" s="251"/>
      <c r="E276" s="251"/>
      <c r="F276" s="252">
        <v>50000</v>
      </c>
    </row>
    <row r="277" spans="1:6" ht="31.5" outlineLevel="3">
      <c r="A277" s="113">
        <f t="shared" si="6"/>
        <v>267</v>
      </c>
      <c r="B277" s="201" t="s">
        <v>542</v>
      </c>
      <c r="C277" s="251" t="s">
        <v>1190</v>
      </c>
      <c r="D277" s="251" t="s">
        <v>543</v>
      </c>
      <c r="E277" s="251"/>
      <c r="F277" s="252">
        <v>50000</v>
      </c>
    </row>
    <row r="278" spans="1:6" ht="15.75" outlineLevel="4">
      <c r="A278" s="113">
        <f t="shared" si="6"/>
        <v>268</v>
      </c>
      <c r="B278" s="201" t="s">
        <v>544</v>
      </c>
      <c r="C278" s="251" t="s">
        <v>1190</v>
      </c>
      <c r="D278" s="251" t="s">
        <v>545</v>
      </c>
      <c r="E278" s="251"/>
      <c r="F278" s="252">
        <v>50000</v>
      </c>
    </row>
    <row r="279" spans="1:6" ht="15.75" outlineLevel="5">
      <c r="A279" s="113">
        <f t="shared" si="6"/>
        <v>269</v>
      </c>
      <c r="B279" s="201" t="s">
        <v>227</v>
      </c>
      <c r="C279" s="251" t="s">
        <v>1190</v>
      </c>
      <c r="D279" s="251" t="s">
        <v>545</v>
      </c>
      <c r="E279" s="251" t="s">
        <v>464</v>
      </c>
      <c r="F279" s="252">
        <v>50000</v>
      </c>
    </row>
    <row r="280" spans="1:6" ht="15.75" outlineLevel="6">
      <c r="A280" s="113">
        <f t="shared" si="6"/>
        <v>270</v>
      </c>
      <c r="B280" s="201" t="s">
        <v>509</v>
      </c>
      <c r="C280" s="251" t="s">
        <v>1190</v>
      </c>
      <c r="D280" s="251" t="s">
        <v>545</v>
      </c>
      <c r="E280" s="251" t="s">
        <v>242</v>
      </c>
      <c r="F280" s="252">
        <v>50000</v>
      </c>
    </row>
    <row r="281" spans="1:6" ht="94.5" outlineLevel="2">
      <c r="A281" s="113">
        <f t="shared" si="6"/>
        <v>271</v>
      </c>
      <c r="B281" s="204" t="s">
        <v>1191</v>
      </c>
      <c r="C281" s="251" t="s">
        <v>1192</v>
      </c>
      <c r="D281" s="251"/>
      <c r="E281" s="251"/>
      <c r="F281" s="252">
        <v>54280</v>
      </c>
    </row>
    <row r="282" spans="1:6" ht="31.5" outlineLevel="3">
      <c r="A282" s="113">
        <f t="shared" si="6"/>
        <v>272</v>
      </c>
      <c r="B282" s="201" t="s">
        <v>542</v>
      </c>
      <c r="C282" s="251" t="s">
        <v>1192</v>
      </c>
      <c r="D282" s="251" t="s">
        <v>543</v>
      </c>
      <c r="E282" s="251"/>
      <c r="F282" s="252">
        <v>54280</v>
      </c>
    </row>
    <row r="283" spans="1:6" ht="15.75" outlineLevel="4">
      <c r="A283" s="113">
        <f t="shared" si="6"/>
        <v>273</v>
      </c>
      <c r="B283" s="201" t="s">
        <v>544</v>
      </c>
      <c r="C283" s="251" t="s">
        <v>1192</v>
      </c>
      <c r="D283" s="251" t="s">
        <v>545</v>
      </c>
      <c r="E283" s="251"/>
      <c r="F283" s="252">
        <v>54280</v>
      </c>
    </row>
    <row r="284" spans="1:6" ht="15.75" outlineLevel="5">
      <c r="A284" s="113">
        <f t="shared" si="6"/>
        <v>274</v>
      </c>
      <c r="B284" s="201" t="s">
        <v>227</v>
      </c>
      <c r="C284" s="251" t="s">
        <v>1192</v>
      </c>
      <c r="D284" s="251" t="s">
        <v>545</v>
      </c>
      <c r="E284" s="251" t="s">
        <v>464</v>
      </c>
      <c r="F284" s="252">
        <v>54280</v>
      </c>
    </row>
    <row r="285" spans="1:6" ht="15.75" outlineLevel="6">
      <c r="A285" s="113">
        <f t="shared" si="6"/>
        <v>275</v>
      </c>
      <c r="B285" s="201" t="s">
        <v>509</v>
      </c>
      <c r="C285" s="251" t="s">
        <v>1192</v>
      </c>
      <c r="D285" s="251" t="s">
        <v>545</v>
      </c>
      <c r="E285" s="251" t="s">
        <v>242</v>
      </c>
      <c r="F285" s="252">
        <v>54280</v>
      </c>
    </row>
    <row r="286" spans="1:6" ht="78.75" outlineLevel="2">
      <c r="A286" s="113">
        <f t="shared" si="6"/>
        <v>276</v>
      </c>
      <c r="B286" s="204" t="s">
        <v>1197</v>
      </c>
      <c r="C286" s="251" t="s">
        <v>1198</v>
      </c>
      <c r="D286" s="251"/>
      <c r="E286" s="251"/>
      <c r="F286" s="252">
        <v>25478</v>
      </c>
    </row>
    <row r="287" spans="1:6" ht="31.5" outlineLevel="3">
      <c r="A287" s="113">
        <f t="shared" si="6"/>
        <v>277</v>
      </c>
      <c r="B287" s="201" t="s">
        <v>542</v>
      </c>
      <c r="C287" s="251" t="s">
        <v>1198</v>
      </c>
      <c r="D287" s="251" t="s">
        <v>543</v>
      </c>
      <c r="E287" s="251"/>
      <c r="F287" s="252">
        <v>25478</v>
      </c>
    </row>
    <row r="288" spans="1:6" ht="15.75" outlineLevel="4">
      <c r="A288" s="113">
        <f t="shared" si="6"/>
        <v>278</v>
      </c>
      <c r="B288" s="201" t="s">
        <v>544</v>
      </c>
      <c r="C288" s="251" t="s">
        <v>1198</v>
      </c>
      <c r="D288" s="251" t="s">
        <v>545</v>
      </c>
      <c r="E288" s="251"/>
      <c r="F288" s="252">
        <v>25478</v>
      </c>
    </row>
    <row r="289" spans="1:6" ht="15.75" outlineLevel="5">
      <c r="A289" s="113">
        <f t="shared" si="6"/>
        <v>279</v>
      </c>
      <c r="B289" s="201" t="s">
        <v>227</v>
      </c>
      <c r="C289" s="251" t="s">
        <v>1198</v>
      </c>
      <c r="D289" s="251" t="s">
        <v>545</v>
      </c>
      <c r="E289" s="251" t="s">
        <v>464</v>
      </c>
      <c r="F289" s="252">
        <v>25478</v>
      </c>
    </row>
    <row r="290" spans="1:6" ht="15.75" outlineLevel="6">
      <c r="A290" s="113">
        <f t="shared" si="6"/>
        <v>280</v>
      </c>
      <c r="B290" s="201" t="s">
        <v>66</v>
      </c>
      <c r="C290" s="251" t="s">
        <v>1198</v>
      </c>
      <c r="D290" s="251" t="s">
        <v>545</v>
      </c>
      <c r="E290" s="251" t="s">
        <v>2</v>
      </c>
      <c r="F290" s="252">
        <v>25478</v>
      </c>
    </row>
    <row r="291" spans="1:6" ht="110.25" outlineLevel="2">
      <c r="A291" s="113">
        <f t="shared" si="6"/>
        <v>281</v>
      </c>
      <c r="B291" s="204" t="s">
        <v>1155</v>
      </c>
      <c r="C291" s="251" t="s">
        <v>1156</v>
      </c>
      <c r="D291" s="251"/>
      <c r="E291" s="251"/>
      <c r="F291" s="252">
        <v>122965.84</v>
      </c>
    </row>
    <row r="292" spans="1:6" ht="63" outlineLevel="3">
      <c r="A292" s="113">
        <f t="shared" si="6"/>
        <v>282</v>
      </c>
      <c r="B292" s="201" t="s">
        <v>555</v>
      </c>
      <c r="C292" s="251" t="s">
        <v>1156</v>
      </c>
      <c r="D292" s="251" t="s">
        <v>235</v>
      </c>
      <c r="E292" s="251"/>
      <c r="F292" s="252">
        <v>122965.84</v>
      </c>
    </row>
    <row r="293" spans="1:6" ht="15.75" outlineLevel="4">
      <c r="A293" s="113">
        <f t="shared" si="6"/>
        <v>283</v>
      </c>
      <c r="B293" s="201" t="s">
        <v>348</v>
      </c>
      <c r="C293" s="251" t="s">
        <v>1156</v>
      </c>
      <c r="D293" s="251" t="s">
        <v>493</v>
      </c>
      <c r="E293" s="251"/>
      <c r="F293" s="252">
        <v>122965.84</v>
      </c>
    </row>
    <row r="294" spans="1:6" ht="15.75" outlineLevel="5">
      <c r="A294" s="113">
        <f t="shared" si="6"/>
        <v>284</v>
      </c>
      <c r="B294" s="201" t="s">
        <v>227</v>
      </c>
      <c r="C294" s="251" t="s">
        <v>1156</v>
      </c>
      <c r="D294" s="251" t="s">
        <v>493</v>
      </c>
      <c r="E294" s="251" t="s">
        <v>464</v>
      </c>
      <c r="F294" s="252">
        <v>122965.84</v>
      </c>
    </row>
    <row r="295" spans="1:6" ht="15.75" outlineLevel="6">
      <c r="A295" s="113">
        <f t="shared" si="6"/>
        <v>285</v>
      </c>
      <c r="B295" s="201" t="s">
        <v>66</v>
      </c>
      <c r="C295" s="251" t="s">
        <v>1156</v>
      </c>
      <c r="D295" s="251" t="s">
        <v>493</v>
      </c>
      <c r="E295" s="251" t="s">
        <v>2</v>
      </c>
      <c r="F295" s="252">
        <v>122965.84</v>
      </c>
    </row>
    <row r="296" spans="1:6" ht="110.25" outlineLevel="2">
      <c r="A296" s="113">
        <f t="shared" si="6"/>
        <v>286</v>
      </c>
      <c r="B296" s="204" t="s">
        <v>1193</v>
      </c>
      <c r="C296" s="251" t="s">
        <v>1194</v>
      </c>
      <c r="D296" s="251"/>
      <c r="E296" s="251"/>
      <c r="F296" s="252">
        <v>350145.17</v>
      </c>
    </row>
    <row r="297" spans="1:6" ht="31.5" outlineLevel="3">
      <c r="A297" s="113">
        <f t="shared" si="6"/>
        <v>287</v>
      </c>
      <c r="B297" s="201" t="s">
        <v>542</v>
      </c>
      <c r="C297" s="251" t="s">
        <v>1194</v>
      </c>
      <c r="D297" s="251" t="s">
        <v>543</v>
      </c>
      <c r="E297" s="251"/>
      <c r="F297" s="252">
        <v>350145.17</v>
      </c>
    </row>
    <row r="298" spans="1:6" ht="15.75" outlineLevel="4">
      <c r="A298" s="113">
        <f t="shared" si="6"/>
        <v>288</v>
      </c>
      <c r="B298" s="201" t="s">
        <v>544</v>
      </c>
      <c r="C298" s="251" t="s">
        <v>1194</v>
      </c>
      <c r="D298" s="251" t="s">
        <v>545</v>
      </c>
      <c r="E298" s="251"/>
      <c r="F298" s="252">
        <v>350145.17</v>
      </c>
    </row>
    <row r="299" spans="1:6" ht="15.75" outlineLevel="5">
      <c r="A299" s="113">
        <f t="shared" si="6"/>
        <v>289</v>
      </c>
      <c r="B299" s="201" t="s">
        <v>227</v>
      </c>
      <c r="C299" s="251" t="s">
        <v>1194</v>
      </c>
      <c r="D299" s="251" t="s">
        <v>545</v>
      </c>
      <c r="E299" s="251" t="s">
        <v>464</v>
      </c>
      <c r="F299" s="252">
        <v>350145.17</v>
      </c>
    </row>
    <row r="300" spans="1:6" ht="15.75" outlineLevel="6">
      <c r="A300" s="113">
        <f t="shared" si="6"/>
        <v>290</v>
      </c>
      <c r="B300" s="201" t="s">
        <v>509</v>
      </c>
      <c r="C300" s="251" t="s">
        <v>1194</v>
      </c>
      <c r="D300" s="251" t="s">
        <v>545</v>
      </c>
      <c r="E300" s="251" t="s">
        <v>242</v>
      </c>
      <c r="F300" s="252">
        <v>350145.17</v>
      </c>
    </row>
    <row r="301" spans="1:6" ht="94.5" outlineLevel="2">
      <c r="A301" s="113">
        <f t="shared" si="6"/>
        <v>291</v>
      </c>
      <c r="B301" s="204" t="s">
        <v>1091</v>
      </c>
      <c r="C301" s="251" t="s">
        <v>1092</v>
      </c>
      <c r="D301" s="251"/>
      <c r="E301" s="251"/>
      <c r="F301" s="252">
        <v>2545554.67</v>
      </c>
    </row>
    <row r="302" spans="1:6" ht="31.5" outlineLevel="3">
      <c r="A302" s="113">
        <f t="shared" si="6"/>
        <v>292</v>
      </c>
      <c r="B302" s="201" t="s">
        <v>542</v>
      </c>
      <c r="C302" s="251" t="s">
        <v>1092</v>
      </c>
      <c r="D302" s="251" t="s">
        <v>543</v>
      </c>
      <c r="E302" s="251"/>
      <c r="F302" s="252">
        <v>2545554.67</v>
      </c>
    </row>
    <row r="303" spans="1:6" ht="15.75" outlineLevel="4">
      <c r="A303" s="113">
        <f t="shared" si="6"/>
        <v>293</v>
      </c>
      <c r="B303" s="201" t="s">
        <v>544</v>
      </c>
      <c r="C303" s="251" t="s">
        <v>1092</v>
      </c>
      <c r="D303" s="251" t="s">
        <v>545</v>
      </c>
      <c r="E303" s="251"/>
      <c r="F303" s="252">
        <v>2545554.67</v>
      </c>
    </row>
    <row r="304" spans="1:6" ht="15.75" outlineLevel="5">
      <c r="A304" s="113">
        <f t="shared" si="6"/>
        <v>294</v>
      </c>
      <c r="B304" s="201" t="s">
        <v>227</v>
      </c>
      <c r="C304" s="251" t="s">
        <v>1092</v>
      </c>
      <c r="D304" s="251" t="s">
        <v>545</v>
      </c>
      <c r="E304" s="251" t="s">
        <v>464</v>
      </c>
      <c r="F304" s="252">
        <v>2545554.67</v>
      </c>
    </row>
    <row r="305" spans="1:6" ht="15.75" outlineLevel="6">
      <c r="A305" s="113">
        <f t="shared" si="6"/>
        <v>295</v>
      </c>
      <c r="B305" s="201" t="s">
        <v>509</v>
      </c>
      <c r="C305" s="251" t="s">
        <v>1092</v>
      </c>
      <c r="D305" s="251" t="s">
        <v>545</v>
      </c>
      <c r="E305" s="251" t="s">
        <v>242</v>
      </c>
      <c r="F305" s="252">
        <v>2545554.67</v>
      </c>
    </row>
    <row r="306" spans="1:6" ht="31.5" outlineLevel="1">
      <c r="A306" s="113">
        <f t="shared" si="6"/>
        <v>296</v>
      </c>
      <c r="B306" s="201" t="s">
        <v>325</v>
      </c>
      <c r="C306" s="251" t="s">
        <v>52</v>
      </c>
      <c r="D306" s="251"/>
      <c r="E306" s="251"/>
      <c r="F306" s="252">
        <v>19442048.559999999</v>
      </c>
    </row>
    <row r="307" spans="1:6" ht="63" outlineLevel="2">
      <c r="A307" s="113">
        <f t="shared" si="6"/>
        <v>297</v>
      </c>
      <c r="B307" s="201" t="s">
        <v>569</v>
      </c>
      <c r="C307" s="251" t="s">
        <v>105</v>
      </c>
      <c r="D307" s="251"/>
      <c r="E307" s="251"/>
      <c r="F307" s="252">
        <v>1713123.33</v>
      </c>
    </row>
    <row r="308" spans="1:6" ht="63" outlineLevel="3">
      <c r="A308" s="113">
        <f t="shared" si="6"/>
        <v>298</v>
      </c>
      <c r="B308" s="201" t="s">
        <v>555</v>
      </c>
      <c r="C308" s="251" t="s">
        <v>105</v>
      </c>
      <c r="D308" s="251" t="s">
        <v>235</v>
      </c>
      <c r="E308" s="251"/>
      <c r="F308" s="252">
        <v>1701024.08</v>
      </c>
    </row>
    <row r="309" spans="1:6" ht="31.5" outlineLevel="4">
      <c r="A309" s="113">
        <f t="shared" si="6"/>
        <v>299</v>
      </c>
      <c r="B309" s="201" t="s">
        <v>556</v>
      </c>
      <c r="C309" s="251" t="s">
        <v>105</v>
      </c>
      <c r="D309" s="251" t="s">
        <v>249</v>
      </c>
      <c r="E309" s="251"/>
      <c r="F309" s="252">
        <v>1701024.08</v>
      </c>
    </row>
    <row r="310" spans="1:6" ht="15.75" outlineLevel="5">
      <c r="A310" s="113">
        <f t="shared" si="6"/>
        <v>300</v>
      </c>
      <c r="B310" s="201" t="s">
        <v>551</v>
      </c>
      <c r="C310" s="251" t="s">
        <v>105</v>
      </c>
      <c r="D310" s="251" t="s">
        <v>249</v>
      </c>
      <c r="E310" s="251" t="s">
        <v>458</v>
      </c>
      <c r="F310" s="252">
        <v>1701024.08</v>
      </c>
    </row>
    <row r="311" spans="1:6" ht="47.25" outlineLevel="6">
      <c r="A311" s="113">
        <f t="shared" si="6"/>
        <v>301</v>
      </c>
      <c r="B311" s="201" t="s">
        <v>410</v>
      </c>
      <c r="C311" s="251" t="s">
        <v>105</v>
      </c>
      <c r="D311" s="251" t="s">
        <v>249</v>
      </c>
      <c r="E311" s="251" t="s">
        <v>438</v>
      </c>
      <c r="F311" s="252">
        <v>1701024.08</v>
      </c>
    </row>
    <row r="312" spans="1:6" ht="31.5" outlineLevel="3">
      <c r="A312" s="113">
        <f t="shared" si="6"/>
        <v>302</v>
      </c>
      <c r="B312" s="201" t="s">
        <v>694</v>
      </c>
      <c r="C312" s="251" t="s">
        <v>105</v>
      </c>
      <c r="D312" s="251" t="s">
        <v>557</v>
      </c>
      <c r="E312" s="251"/>
      <c r="F312" s="252">
        <v>12099.25</v>
      </c>
    </row>
    <row r="313" spans="1:6" ht="31.5" outlineLevel="4">
      <c r="A313" s="113">
        <f t="shared" si="6"/>
        <v>303</v>
      </c>
      <c r="B313" s="201" t="s">
        <v>558</v>
      </c>
      <c r="C313" s="251" t="s">
        <v>105</v>
      </c>
      <c r="D313" s="251" t="s">
        <v>236</v>
      </c>
      <c r="E313" s="251"/>
      <c r="F313" s="252">
        <v>12099.25</v>
      </c>
    </row>
    <row r="314" spans="1:6" ht="15.75" outlineLevel="5">
      <c r="A314" s="113">
        <f t="shared" si="6"/>
        <v>304</v>
      </c>
      <c r="B314" s="201" t="s">
        <v>551</v>
      </c>
      <c r="C314" s="251" t="s">
        <v>105</v>
      </c>
      <c r="D314" s="251" t="s">
        <v>236</v>
      </c>
      <c r="E314" s="251" t="s">
        <v>458</v>
      </c>
      <c r="F314" s="252">
        <v>12099.25</v>
      </c>
    </row>
    <row r="315" spans="1:6" ht="47.25" outlineLevel="6">
      <c r="A315" s="113">
        <f t="shared" si="6"/>
        <v>305</v>
      </c>
      <c r="B315" s="201" t="s">
        <v>410</v>
      </c>
      <c r="C315" s="251" t="s">
        <v>105</v>
      </c>
      <c r="D315" s="251" t="s">
        <v>236</v>
      </c>
      <c r="E315" s="251" t="s">
        <v>438</v>
      </c>
      <c r="F315" s="252">
        <v>12099.25</v>
      </c>
    </row>
    <row r="316" spans="1:6" ht="63" outlineLevel="2">
      <c r="A316" s="113">
        <f t="shared" si="6"/>
        <v>306</v>
      </c>
      <c r="B316" s="201" t="s">
        <v>928</v>
      </c>
      <c r="C316" s="251" t="s">
        <v>929</v>
      </c>
      <c r="D316" s="251"/>
      <c r="E316" s="251"/>
      <c r="F316" s="252">
        <v>7178958.6799999997</v>
      </c>
    </row>
    <row r="317" spans="1:6" ht="63" outlineLevel="3">
      <c r="A317" s="113">
        <f t="shared" si="6"/>
        <v>307</v>
      </c>
      <c r="B317" s="201" t="s">
        <v>555</v>
      </c>
      <c r="C317" s="251" t="s">
        <v>929</v>
      </c>
      <c r="D317" s="251" t="s">
        <v>235</v>
      </c>
      <c r="E317" s="251"/>
      <c r="F317" s="252">
        <v>7178958.6799999997</v>
      </c>
    </row>
    <row r="318" spans="1:6" ht="15.75" outlineLevel="4">
      <c r="A318" s="113">
        <f t="shared" si="6"/>
        <v>308</v>
      </c>
      <c r="B318" s="201" t="s">
        <v>348</v>
      </c>
      <c r="C318" s="251" t="s">
        <v>929</v>
      </c>
      <c r="D318" s="251" t="s">
        <v>493</v>
      </c>
      <c r="E318" s="251"/>
      <c r="F318" s="252">
        <v>7178958.6799999997</v>
      </c>
    </row>
    <row r="319" spans="1:6" ht="15.75" outlineLevel="5">
      <c r="A319" s="113">
        <f t="shared" si="6"/>
        <v>309</v>
      </c>
      <c r="B319" s="201" t="s">
        <v>227</v>
      </c>
      <c r="C319" s="251" t="s">
        <v>929</v>
      </c>
      <c r="D319" s="251" t="s">
        <v>493</v>
      </c>
      <c r="E319" s="251" t="s">
        <v>464</v>
      </c>
      <c r="F319" s="252">
        <v>7178958.6799999997</v>
      </c>
    </row>
    <row r="320" spans="1:6" ht="15.75" outlineLevel="6">
      <c r="A320" s="113">
        <f t="shared" si="6"/>
        <v>310</v>
      </c>
      <c r="B320" s="201" t="s">
        <v>66</v>
      </c>
      <c r="C320" s="251" t="s">
        <v>929</v>
      </c>
      <c r="D320" s="251" t="s">
        <v>493</v>
      </c>
      <c r="E320" s="251" t="s">
        <v>2</v>
      </c>
      <c r="F320" s="252">
        <v>7178958.6799999997</v>
      </c>
    </row>
    <row r="321" spans="1:6" ht="63" outlineLevel="2">
      <c r="A321" s="113">
        <f t="shared" si="6"/>
        <v>311</v>
      </c>
      <c r="B321" s="201" t="s">
        <v>930</v>
      </c>
      <c r="C321" s="251" t="s">
        <v>931</v>
      </c>
      <c r="D321" s="251"/>
      <c r="E321" s="251"/>
      <c r="F321" s="252">
        <v>4860009.57</v>
      </c>
    </row>
    <row r="322" spans="1:6" ht="63" outlineLevel="3">
      <c r="A322" s="113">
        <f t="shared" si="6"/>
        <v>312</v>
      </c>
      <c r="B322" s="201" t="s">
        <v>555</v>
      </c>
      <c r="C322" s="251" t="s">
        <v>931</v>
      </c>
      <c r="D322" s="251" t="s">
        <v>235</v>
      </c>
      <c r="E322" s="251"/>
      <c r="F322" s="252">
        <v>4860009.57</v>
      </c>
    </row>
    <row r="323" spans="1:6" ht="15.75" outlineLevel="4">
      <c r="A323" s="113">
        <f t="shared" si="6"/>
        <v>313</v>
      </c>
      <c r="B323" s="201" t="s">
        <v>348</v>
      </c>
      <c r="C323" s="251" t="s">
        <v>931</v>
      </c>
      <c r="D323" s="251" t="s">
        <v>493</v>
      </c>
      <c r="E323" s="251"/>
      <c r="F323" s="252">
        <v>4860009.57</v>
      </c>
    </row>
    <row r="324" spans="1:6" ht="15.75" outlineLevel="5">
      <c r="A324" s="113">
        <f t="shared" si="6"/>
        <v>314</v>
      </c>
      <c r="B324" s="201" t="s">
        <v>227</v>
      </c>
      <c r="C324" s="251" t="s">
        <v>931</v>
      </c>
      <c r="D324" s="251" t="s">
        <v>493</v>
      </c>
      <c r="E324" s="251" t="s">
        <v>464</v>
      </c>
      <c r="F324" s="252">
        <v>4860009.57</v>
      </c>
    </row>
    <row r="325" spans="1:6" ht="15.75" outlineLevel="6">
      <c r="A325" s="113">
        <f t="shared" si="6"/>
        <v>315</v>
      </c>
      <c r="B325" s="201" t="s">
        <v>66</v>
      </c>
      <c r="C325" s="251" t="s">
        <v>931</v>
      </c>
      <c r="D325" s="251" t="s">
        <v>493</v>
      </c>
      <c r="E325" s="251" t="s">
        <v>2</v>
      </c>
      <c r="F325" s="252">
        <v>4860009.57</v>
      </c>
    </row>
    <row r="326" spans="1:6" ht="78.75" outlineLevel="2">
      <c r="A326" s="113">
        <f t="shared" si="6"/>
        <v>316</v>
      </c>
      <c r="B326" s="201" t="s">
        <v>573</v>
      </c>
      <c r="C326" s="251" t="s">
        <v>106</v>
      </c>
      <c r="D326" s="251"/>
      <c r="E326" s="251"/>
      <c r="F326" s="252">
        <v>5118728.25</v>
      </c>
    </row>
    <row r="327" spans="1:6" ht="31.5" outlineLevel="3">
      <c r="A327" s="113">
        <f t="shared" si="6"/>
        <v>317</v>
      </c>
      <c r="B327" s="201" t="s">
        <v>542</v>
      </c>
      <c r="C327" s="251" t="s">
        <v>106</v>
      </c>
      <c r="D327" s="251" t="s">
        <v>543</v>
      </c>
      <c r="E327" s="251"/>
      <c r="F327" s="252">
        <v>5118728.25</v>
      </c>
    </row>
    <row r="328" spans="1:6" ht="15.75" outlineLevel="4">
      <c r="A328" s="113">
        <f t="shared" si="6"/>
        <v>318</v>
      </c>
      <c r="B328" s="201" t="s">
        <v>544</v>
      </c>
      <c r="C328" s="251" t="s">
        <v>106</v>
      </c>
      <c r="D328" s="251" t="s">
        <v>545</v>
      </c>
      <c r="E328" s="251"/>
      <c r="F328" s="252">
        <v>5118728.25</v>
      </c>
    </row>
    <row r="329" spans="1:6" ht="15.75" outlineLevel="5">
      <c r="A329" s="113">
        <f t="shared" si="6"/>
        <v>319</v>
      </c>
      <c r="B329" s="201" t="s">
        <v>354</v>
      </c>
      <c r="C329" s="251" t="s">
        <v>106</v>
      </c>
      <c r="D329" s="251" t="s">
        <v>545</v>
      </c>
      <c r="E329" s="251" t="s">
        <v>463</v>
      </c>
      <c r="F329" s="252">
        <v>5118728.25</v>
      </c>
    </row>
    <row r="330" spans="1:6" ht="15.75" outlineLevel="6">
      <c r="A330" s="113">
        <f t="shared" si="6"/>
        <v>320</v>
      </c>
      <c r="B330" s="201" t="s">
        <v>706</v>
      </c>
      <c r="C330" s="251" t="s">
        <v>106</v>
      </c>
      <c r="D330" s="251" t="s">
        <v>545</v>
      </c>
      <c r="E330" s="251" t="s">
        <v>707</v>
      </c>
      <c r="F330" s="252">
        <v>5118728.25</v>
      </c>
    </row>
    <row r="331" spans="1:6" ht="94.5" outlineLevel="2">
      <c r="A331" s="113">
        <f t="shared" si="6"/>
        <v>321</v>
      </c>
      <c r="B331" s="204" t="s">
        <v>1171</v>
      </c>
      <c r="C331" s="251" t="s">
        <v>1172</v>
      </c>
      <c r="D331" s="251"/>
      <c r="E331" s="251"/>
      <c r="F331" s="252">
        <v>3312.3</v>
      </c>
    </row>
    <row r="332" spans="1:6" ht="31.5" outlineLevel="3">
      <c r="A332" s="113">
        <f t="shared" si="6"/>
        <v>322</v>
      </c>
      <c r="B332" s="201" t="s">
        <v>542</v>
      </c>
      <c r="C332" s="251" t="s">
        <v>1172</v>
      </c>
      <c r="D332" s="251" t="s">
        <v>543</v>
      </c>
      <c r="E332" s="251"/>
      <c r="F332" s="252">
        <v>3312.3</v>
      </c>
    </row>
    <row r="333" spans="1:6" ht="15.75" outlineLevel="4">
      <c r="A333" s="113">
        <f t="shared" ref="A333:A396" si="7">A332+1</f>
        <v>323</v>
      </c>
      <c r="B333" s="201" t="s">
        <v>544</v>
      </c>
      <c r="C333" s="251" t="s">
        <v>1172</v>
      </c>
      <c r="D333" s="251" t="s">
        <v>545</v>
      </c>
      <c r="E333" s="251"/>
      <c r="F333" s="252">
        <v>3312.3</v>
      </c>
    </row>
    <row r="334" spans="1:6" ht="15.75" outlineLevel="5">
      <c r="A334" s="113">
        <f t="shared" si="7"/>
        <v>324</v>
      </c>
      <c r="B334" s="201" t="s">
        <v>354</v>
      </c>
      <c r="C334" s="251" t="s">
        <v>1172</v>
      </c>
      <c r="D334" s="251" t="s">
        <v>545</v>
      </c>
      <c r="E334" s="251" t="s">
        <v>463</v>
      </c>
      <c r="F334" s="252">
        <v>3312.3</v>
      </c>
    </row>
    <row r="335" spans="1:6" ht="15.75" outlineLevel="6">
      <c r="A335" s="113">
        <f t="shared" si="7"/>
        <v>325</v>
      </c>
      <c r="B335" s="201" t="s">
        <v>706</v>
      </c>
      <c r="C335" s="251" t="s">
        <v>1172</v>
      </c>
      <c r="D335" s="251" t="s">
        <v>545</v>
      </c>
      <c r="E335" s="251" t="s">
        <v>707</v>
      </c>
      <c r="F335" s="252">
        <v>3312.3</v>
      </c>
    </row>
    <row r="336" spans="1:6" ht="110.25" outlineLevel="2">
      <c r="A336" s="113">
        <f t="shared" si="7"/>
        <v>326</v>
      </c>
      <c r="B336" s="204" t="s">
        <v>1173</v>
      </c>
      <c r="C336" s="251" t="s">
        <v>1174</v>
      </c>
      <c r="D336" s="251"/>
      <c r="E336" s="251"/>
      <c r="F336" s="252">
        <v>68047.740000000005</v>
      </c>
    </row>
    <row r="337" spans="1:6" ht="31.5" outlineLevel="3">
      <c r="A337" s="113">
        <f t="shared" si="7"/>
        <v>327</v>
      </c>
      <c r="B337" s="201" t="s">
        <v>542</v>
      </c>
      <c r="C337" s="251" t="s">
        <v>1174</v>
      </c>
      <c r="D337" s="251" t="s">
        <v>543</v>
      </c>
      <c r="E337" s="251"/>
      <c r="F337" s="252">
        <v>68047.740000000005</v>
      </c>
    </row>
    <row r="338" spans="1:6" ht="15.75" outlineLevel="4">
      <c r="A338" s="113">
        <f t="shared" si="7"/>
        <v>328</v>
      </c>
      <c r="B338" s="201" t="s">
        <v>544</v>
      </c>
      <c r="C338" s="251" t="s">
        <v>1174</v>
      </c>
      <c r="D338" s="251" t="s">
        <v>545</v>
      </c>
      <c r="E338" s="251"/>
      <c r="F338" s="252">
        <v>68047.740000000005</v>
      </c>
    </row>
    <row r="339" spans="1:6" ht="15.75" outlineLevel="5">
      <c r="A339" s="113">
        <f t="shared" si="7"/>
        <v>329</v>
      </c>
      <c r="B339" s="201" t="s">
        <v>354</v>
      </c>
      <c r="C339" s="251" t="s">
        <v>1174</v>
      </c>
      <c r="D339" s="251" t="s">
        <v>545</v>
      </c>
      <c r="E339" s="251" t="s">
        <v>463</v>
      </c>
      <c r="F339" s="252">
        <v>68047.740000000005</v>
      </c>
    </row>
    <row r="340" spans="1:6" ht="15.75" outlineLevel="6">
      <c r="A340" s="113">
        <f t="shared" si="7"/>
        <v>330</v>
      </c>
      <c r="B340" s="201" t="s">
        <v>706</v>
      </c>
      <c r="C340" s="251" t="s">
        <v>1174</v>
      </c>
      <c r="D340" s="251" t="s">
        <v>545</v>
      </c>
      <c r="E340" s="251" t="s">
        <v>707</v>
      </c>
      <c r="F340" s="252">
        <v>68047.740000000005</v>
      </c>
    </row>
    <row r="341" spans="1:6" ht="78.75" outlineLevel="2">
      <c r="A341" s="113">
        <f t="shared" si="7"/>
        <v>331</v>
      </c>
      <c r="B341" s="204" t="s">
        <v>1046</v>
      </c>
      <c r="C341" s="251" t="s">
        <v>1047</v>
      </c>
      <c r="D341" s="251"/>
      <c r="E341" s="251"/>
      <c r="F341" s="252">
        <v>326652.69</v>
      </c>
    </row>
    <row r="342" spans="1:6" ht="63" outlineLevel="3">
      <c r="A342" s="113">
        <f t="shared" si="7"/>
        <v>332</v>
      </c>
      <c r="B342" s="201" t="s">
        <v>555</v>
      </c>
      <c r="C342" s="251" t="s">
        <v>1047</v>
      </c>
      <c r="D342" s="251" t="s">
        <v>235</v>
      </c>
      <c r="E342" s="251"/>
      <c r="F342" s="252">
        <v>263735.15999999997</v>
      </c>
    </row>
    <row r="343" spans="1:6" ht="15.75" outlineLevel="4">
      <c r="A343" s="113">
        <f t="shared" si="7"/>
        <v>333</v>
      </c>
      <c r="B343" s="201" t="s">
        <v>348</v>
      </c>
      <c r="C343" s="251" t="s">
        <v>1047</v>
      </c>
      <c r="D343" s="251" t="s">
        <v>493</v>
      </c>
      <c r="E343" s="251"/>
      <c r="F343" s="252">
        <v>195694.2</v>
      </c>
    </row>
    <row r="344" spans="1:6" ht="15.75" outlineLevel="5">
      <c r="A344" s="113">
        <f t="shared" si="7"/>
        <v>334</v>
      </c>
      <c r="B344" s="201" t="s">
        <v>227</v>
      </c>
      <c r="C344" s="251" t="s">
        <v>1047</v>
      </c>
      <c r="D344" s="251" t="s">
        <v>493</v>
      </c>
      <c r="E344" s="251" t="s">
        <v>464</v>
      </c>
      <c r="F344" s="252">
        <v>195694.2</v>
      </c>
    </row>
    <row r="345" spans="1:6" ht="15.75" outlineLevel="6">
      <c r="A345" s="113">
        <f t="shared" si="7"/>
        <v>335</v>
      </c>
      <c r="B345" s="201" t="s">
        <v>66</v>
      </c>
      <c r="C345" s="251" t="s">
        <v>1047</v>
      </c>
      <c r="D345" s="251" t="s">
        <v>493</v>
      </c>
      <c r="E345" s="251" t="s">
        <v>2</v>
      </c>
      <c r="F345" s="252">
        <v>195694.2</v>
      </c>
    </row>
    <row r="346" spans="1:6" ht="31.5" outlineLevel="4">
      <c r="A346" s="113">
        <f t="shared" si="7"/>
        <v>336</v>
      </c>
      <c r="B346" s="201" t="s">
        <v>556</v>
      </c>
      <c r="C346" s="251" t="s">
        <v>1047</v>
      </c>
      <c r="D346" s="251" t="s">
        <v>249</v>
      </c>
      <c r="E346" s="251"/>
      <c r="F346" s="252">
        <v>68040.960000000006</v>
      </c>
    </row>
    <row r="347" spans="1:6" ht="15.75" outlineLevel="5">
      <c r="A347" s="113">
        <f t="shared" si="7"/>
        <v>337</v>
      </c>
      <c r="B347" s="201" t="s">
        <v>551</v>
      </c>
      <c r="C347" s="251" t="s">
        <v>1047</v>
      </c>
      <c r="D347" s="251" t="s">
        <v>249</v>
      </c>
      <c r="E347" s="251" t="s">
        <v>458</v>
      </c>
      <c r="F347" s="252">
        <v>68040.960000000006</v>
      </c>
    </row>
    <row r="348" spans="1:6" ht="47.25" outlineLevel="6">
      <c r="A348" s="113">
        <f t="shared" si="7"/>
        <v>338</v>
      </c>
      <c r="B348" s="201" t="s">
        <v>410</v>
      </c>
      <c r="C348" s="251" t="s">
        <v>1047</v>
      </c>
      <c r="D348" s="251" t="s">
        <v>249</v>
      </c>
      <c r="E348" s="251" t="s">
        <v>438</v>
      </c>
      <c r="F348" s="252">
        <v>68040.960000000006</v>
      </c>
    </row>
    <row r="349" spans="1:6" ht="31.5" outlineLevel="3">
      <c r="A349" s="113">
        <f t="shared" si="7"/>
        <v>339</v>
      </c>
      <c r="B349" s="201" t="s">
        <v>542</v>
      </c>
      <c r="C349" s="251" t="s">
        <v>1047</v>
      </c>
      <c r="D349" s="251" t="s">
        <v>543</v>
      </c>
      <c r="E349" s="251"/>
      <c r="F349" s="252">
        <v>62917.53</v>
      </c>
    </row>
    <row r="350" spans="1:6" ht="15.75" outlineLevel="4">
      <c r="A350" s="113">
        <f t="shared" si="7"/>
        <v>340</v>
      </c>
      <c r="B350" s="201" t="s">
        <v>544</v>
      </c>
      <c r="C350" s="251" t="s">
        <v>1047</v>
      </c>
      <c r="D350" s="251" t="s">
        <v>545</v>
      </c>
      <c r="E350" s="251"/>
      <c r="F350" s="252">
        <v>62917.53</v>
      </c>
    </row>
    <row r="351" spans="1:6" ht="15.75" outlineLevel="5">
      <c r="A351" s="113">
        <f t="shared" si="7"/>
        <v>341</v>
      </c>
      <c r="B351" s="201" t="s">
        <v>354</v>
      </c>
      <c r="C351" s="251" t="s">
        <v>1047</v>
      </c>
      <c r="D351" s="251" t="s">
        <v>545</v>
      </c>
      <c r="E351" s="251" t="s">
        <v>463</v>
      </c>
      <c r="F351" s="252">
        <v>62917.53</v>
      </c>
    </row>
    <row r="352" spans="1:6" ht="15.75" outlineLevel="6">
      <c r="A352" s="113">
        <f t="shared" si="7"/>
        <v>342</v>
      </c>
      <c r="B352" s="201" t="s">
        <v>706</v>
      </c>
      <c r="C352" s="251" t="s">
        <v>1047</v>
      </c>
      <c r="D352" s="251" t="s">
        <v>545</v>
      </c>
      <c r="E352" s="251" t="s">
        <v>707</v>
      </c>
      <c r="F352" s="252">
        <v>62917.53</v>
      </c>
    </row>
    <row r="353" spans="1:6" ht="157.5" outlineLevel="2">
      <c r="A353" s="113">
        <f t="shared" si="7"/>
        <v>343</v>
      </c>
      <c r="B353" s="204" t="s">
        <v>1073</v>
      </c>
      <c r="C353" s="251" t="s">
        <v>1074</v>
      </c>
      <c r="D353" s="251"/>
      <c r="E353" s="251"/>
      <c r="F353" s="252">
        <v>173216</v>
      </c>
    </row>
    <row r="354" spans="1:6" ht="31.5" outlineLevel="3">
      <c r="A354" s="113">
        <f t="shared" si="7"/>
        <v>344</v>
      </c>
      <c r="B354" s="201" t="s">
        <v>542</v>
      </c>
      <c r="C354" s="251" t="s">
        <v>1074</v>
      </c>
      <c r="D354" s="251" t="s">
        <v>543</v>
      </c>
      <c r="E354" s="251"/>
      <c r="F354" s="252">
        <v>173216</v>
      </c>
    </row>
    <row r="355" spans="1:6" ht="15.75" outlineLevel="4">
      <c r="A355" s="113">
        <f t="shared" si="7"/>
        <v>345</v>
      </c>
      <c r="B355" s="201" t="s">
        <v>544</v>
      </c>
      <c r="C355" s="251" t="s">
        <v>1074</v>
      </c>
      <c r="D355" s="251" t="s">
        <v>545</v>
      </c>
      <c r="E355" s="251"/>
      <c r="F355" s="252">
        <v>173216</v>
      </c>
    </row>
    <row r="356" spans="1:6" ht="15.75" outlineLevel="5">
      <c r="A356" s="113">
        <f t="shared" si="7"/>
        <v>346</v>
      </c>
      <c r="B356" s="201" t="s">
        <v>354</v>
      </c>
      <c r="C356" s="251" t="s">
        <v>1074</v>
      </c>
      <c r="D356" s="251" t="s">
        <v>545</v>
      </c>
      <c r="E356" s="251" t="s">
        <v>463</v>
      </c>
      <c r="F356" s="252">
        <v>173216</v>
      </c>
    </row>
    <row r="357" spans="1:6" ht="15.75" outlineLevel="6">
      <c r="A357" s="113">
        <f t="shared" si="7"/>
        <v>347</v>
      </c>
      <c r="B357" s="201" t="s">
        <v>706</v>
      </c>
      <c r="C357" s="251" t="s">
        <v>1074</v>
      </c>
      <c r="D357" s="251" t="s">
        <v>545</v>
      </c>
      <c r="E357" s="251" t="s">
        <v>707</v>
      </c>
      <c r="F357" s="252">
        <v>173216</v>
      </c>
    </row>
    <row r="358" spans="1:6" ht="31.5">
      <c r="A358" s="113">
        <f t="shared" si="7"/>
        <v>348</v>
      </c>
      <c r="B358" s="201" t="s">
        <v>223</v>
      </c>
      <c r="C358" s="251" t="s">
        <v>19</v>
      </c>
      <c r="D358" s="251"/>
      <c r="E358" s="251"/>
      <c r="F358" s="252">
        <v>8745983.5399999991</v>
      </c>
    </row>
    <row r="359" spans="1:6" ht="31.5" outlineLevel="1">
      <c r="A359" s="113">
        <f t="shared" si="7"/>
        <v>349</v>
      </c>
      <c r="B359" s="201" t="s">
        <v>62</v>
      </c>
      <c r="C359" s="251" t="s">
        <v>63</v>
      </c>
      <c r="D359" s="251"/>
      <c r="E359" s="251"/>
      <c r="F359" s="252">
        <v>5087578.54</v>
      </c>
    </row>
    <row r="360" spans="1:6" ht="78.75" outlineLevel="2">
      <c r="A360" s="113">
        <f t="shared" si="7"/>
        <v>350</v>
      </c>
      <c r="B360" s="201" t="s">
        <v>224</v>
      </c>
      <c r="C360" s="251" t="s">
        <v>107</v>
      </c>
      <c r="D360" s="251"/>
      <c r="E360" s="251"/>
      <c r="F360" s="252">
        <v>4453880</v>
      </c>
    </row>
    <row r="361" spans="1:6" ht="31.5" outlineLevel="3">
      <c r="A361" s="113">
        <f t="shared" si="7"/>
        <v>351</v>
      </c>
      <c r="B361" s="201" t="s">
        <v>542</v>
      </c>
      <c r="C361" s="251" t="s">
        <v>107</v>
      </c>
      <c r="D361" s="251" t="s">
        <v>543</v>
      </c>
      <c r="E361" s="251"/>
      <c r="F361" s="252">
        <v>4453880</v>
      </c>
    </row>
    <row r="362" spans="1:6" ht="15.75" outlineLevel="4">
      <c r="A362" s="113">
        <f t="shared" si="7"/>
        <v>352</v>
      </c>
      <c r="B362" s="201" t="s">
        <v>544</v>
      </c>
      <c r="C362" s="251" t="s">
        <v>107</v>
      </c>
      <c r="D362" s="251" t="s">
        <v>545</v>
      </c>
      <c r="E362" s="251"/>
      <c r="F362" s="252">
        <v>4453880</v>
      </c>
    </row>
    <row r="363" spans="1:6" ht="15.75" outlineLevel="5">
      <c r="A363" s="113">
        <f t="shared" si="7"/>
        <v>353</v>
      </c>
      <c r="B363" s="201" t="s">
        <v>354</v>
      </c>
      <c r="C363" s="251" t="s">
        <v>107</v>
      </c>
      <c r="D363" s="251" t="s">
        <v>545</v>
      </c>
      <c r="E363" s="251" t="s">
        <v>463</v>
      </c>
      <c r="F363" s="252">
        <v>4453880</v>
      </c>
    </row>
    <row r="364" spans="1:6" ht="15.75" outlineLevel="6">
      <c r="A364" s="113">
        <f t="shared" si="7"/>
        <v>354</v>
      </c>
      <c r="B364" s="201" t="s">
        <v>716</v>
      </c>
      <c r="C364" s="251" t="s">
        <v>107</v>
      </c>
      <c r="D364" s="251" t="s">
        <v>545</v>
      </c>
      <c r="E364" s="251" t="s">
        <v>534</v>
      </c>
      <c r="F364" s="252">
        <v>4453880</v>
      </c>
    </row>
    <row r="365" spans="1:6" ht="78.75" outlineLevel="2">
      <c r="A365" s="113">
        <f t="shared" si="7"/>
        <v>355</v>
      </c>
      <c r="B365" s="201" t="s">
        <v>1079</v>
      </c>
      <c r="C365" s="251" t="s">
        <v>1080</v>
      </c>
      <c r="D365" s="251"/>
      <c r="E365" s="251"/>
      <c r="F365" s="252">
        <v>78200</v>
      </c>
    </row>
    <row r="366" spans="1:6" ht="31.5" outlineLevel="3">
      <c r="A366" s="113">
        <f t="shared" si="7"/>
        <v>356</v>
      </c>
      <c r="B366" s="201" t="s">
        <v>542</v>
      </c>
      <c r="C366" s="251" t="s">
        <v>1080</v>
      </c>
      <c r="D366" s="251" t="s">
        <v>543</v>
      </c>
      <c r="E366" s="251"/>
      <c r="F366" s="252">
        <v>78200</v>
      </c>
    </row>
    <row r="367" spans="1:6" ht="15.75" outlineLevel="4">
      <c r="A367" s="113">
        <f t="shared" si="7"/>
        <v>357</v>
      </c>
      <c r="B367" s="201" t="s">
        <v>544</v>
      </c>
      <c r="C367" s="251" t="s">
        <v>1080</v>
      </c>
      <c r="D367" s="251" t="s">
        <v>545</v>
      </c>
      <c r="E367" s="251"/>
      <c r="F367" s="252">
        <v>78200</v>
      </c>
    </row>
    <row r="368" spans="1:6" ht="15.75" outlineLevel="5">
      <c r="A368" s="113">
        <f t="shared" si="7"/>
        <v>358</v>
      </c>
      <c r="B368" s="201" t="s">
        <v>354</v>
      </c>
      <c r="C368" s="251" t="s">
        <v>1080</v>
      </c>
      <c r="D368" s="251" t="s">
        <v>545</v>
      </c>
      <c r="E368" s="251" t="s">
        <v>463</v>
      </c>
      <c r="F368" s="252">
        <v>78200</v>
      </c>
    </row>
    <row r="369" spans="1:6" ht="15.75" outlineLevel="6">
      <c r="A369" s="113">
        <f t="shared" si="7"/>
        <v>359</v>
      </c>
      <c r="B369" s="201" t="s">
        <v>716</v>
      </c>
      <c r="C369" s="251" t="s">
        <v>1080</v>
      </c>
      <c r="D369" s="251" t="s">
        <v>545</v>
      </c>
      <c r="E369" s="251" t="s">
        <v>534</v>
      </c>
      <c r="F369" s="252">
        <v>78200</v>
      </c>
    </row>
    <row r="370" spans="1:6" ht="78.75" outlineLevel="2">
      <c r="A370" s="113">
        <f t="shared" si="7"/>
        <v>360</v>
      </c>
      <c r="B370" s="204" t="s">
        <v>1081</v>
      </c>
      <c r="C370" s="251" t="s">
        <v>1082</v>
      </c>
      <c r="D370" s="251"/>
      <c r="E370" s="251"/>
      <c r="F370" s="252">
        <v>167788.54</v>
      </c>
    </row>
    <row r="371" spans="1:6" ht="31.5" outlineLevel="3">
      <c r="A371" s="113">
        <f t="shared" si="7"/>
        <v>361</v>
      </c>
      <c r="B371" s="201" t="s">
        <v>542</v>
      </c>
      <c r="C371" s="251" t="s">
        <v>1082</v>
      </c>
      <c r="D371" s="251" t="s">
        <v>543</v>
      </c>
      <c r="E371" s="251"/>
      <c r="F371" s="252">
        <v>167788.54</v>
      </c>
    </row>
    <row r="372" spans="1:6" ht="15.75" outlineLevel="4">
      <c r="A372" s="113">
        <f t="shared" si="7"/>
        <v>362</v>
      </c>
      <c r="B372" s="201" t="s">
        <v>544</v>
      </c>
      <c r="C372" s="251" t="s">
        <v>1082</v>
      </c>
      <c r="D372" s="251" t="s">
        <v>545</v>
      </c>
      <c r="E372" s="251"/>
      <c r="F372" s="252">
        <v>167788.54</v>
      </c>
    </row>
    <row r="373" spans="1:6" ht="15.75" outlineLevel="5">
      <c r="A373" s="113">
        <f t="shared" si="7"/>
        <v>363</v>
      </c>
      <c r="B373" s="201" t="s">
        <v>354</v>
      </c>
      <c r="C373" s="251" t="s">
        <v>1082</v>
      </c>
      <c r="D373" s="251" t="s">
        <v>545</v>
      </c>
      <c r="E373" s="251" t="s">
        <v>463</v>
      </c>
      <c r="F373" s="252">
        <v>167788.54</v>
      </c>
    </row>
    <row r="374" spans="1:6" ht="15.75" outlineLevel="6">
      <c r="A374" s="113">
        <f t="shared" si="7"/>
        <v>364</v>
      </c>
      <c r="B374" s="201" t="s">
        <v>716</v>
      </c>
      <c r="C374" s="251" t="s">
        <v>1082</v>
      </c>
      <c r="D374" s="251" t="s">
        <v>545</v>
      </c>
      <c r="E374" s="251" t="s">
        <v>534</v>
      </c>
      <c r="F374" s="252">
        <v>167788.54</v>
      </c>
    </row>
    <row r="375" spans="1:6" ht="78.75" outlineLevel="2">
      <c r="A375" s="113">
        <f t="shared" si="7"/>
        <v>365</v>
      </c>
      <c r="B375" s="201" t="s">
        <v>226</v>
      </c>
      <c r="C375" s="251" t="s">
        <v>108</v>
      </c>
      <c r="D375" s="251"/>
      <c r="E375" s="251"/>
      <c r="F375" s="252">
        <v>323100</v>
      </c>
    </row>
    <row r="376" spans="1:6" ht="31.5" outlineLevel="3">
      <c r="A376" s="113">
        <f t="shared" si="7"/>
        <v>366</v>
      </c>
      <c r="B376" s="201" t="s">
        <v>542</v>
      </c>
      <c r="C376" s="251" t="s">
        <v>108</v>
      </c>
      <c r="D376" s="251" t="s">
        <v>543</v>
      </c>
      <c r="E376" s="251"/>
      <c r="F376" s="252">
        <v>323100</v>
      </c>
    </row>
    <row r="377" spans="1:6" ht="15.75" outlineLevel="4">
      <c r="A377" s="113">
        <f t="shared" si="7"/>
        <v>367</v>
      </c>
      <c r="B377" s="201" t="s">
        <v>544</v>
      </c>
      <c r="C377" s="251" t="s">
        <v>108</v>
      </c>
      <c r="D377" s="251" t="s">
        <v>545</v>
      </c>
      <c r="E377" s="251"/>
      <c r="F377" s="252">
        <v>323100</v>
      </c>
    </row>
    <row r="378" spans="1:6" ht="15.75" outlineLevel="5">
      <c r="A378" s="113">
        <f t="shared" si="7"/>
        <v>368</v>
      </c>
      <c r="B378" s="201" t="s">
        <v>354</v>
      </c>
      <c r="C378" s="251" t="s">
        <v>108</v>
      </c>
      <c r="D378" s="251" t="s">
        <v>545</v>
      </c>
      <c r="E378" s="251" t="s">
        <v>463</v>
      </c>
      <c r="F378" s="252">
        <v>323100</v>
      </c>
    </row>
    <row r="379" spans="1:6" ht="15.75" outlineLevel="6">
      <c r="A379" s="113">
        <f t="shared" si="7"/>
        <v>369</v>
      </c>
      <c r="B379" s="201" t="s">
        <v>716</v>
      </c>
      <c r="C379" s="251" t="s">
        <v>108</v>
      </c>
      <c r="D379" s="251" t="s">
        <v>545</v>
      </c>
      <c r="E379" s="251" t="s">
        <v>534</v>
      </c>
      <c r="F379" s="252">
        <v>323100</v>
      </c>
    </row>
    <row r="380" spans="1:6" ht="78.75" outlineLevel="2">
      <c r="A380" s="113">
        <f t="shared" si="7"/>
        <v>370</v>
      </c>
      <c r="B380" s="204" t="s">
        <v>225</v>
      </c>
      <c r="C380" s="251" t="s">
        <v>719</v>
      </c>
      <c r="D380" s="251"/>
      <c r="E380" s="251"/>
      <c r="F380" s="252">
        <v>64610</v>
      </c>
    </row>
    <row r="381" spans="1:6" ht="31.5" outlineLevel="3">
      <c r="A381" s="113">
        <f t="shared" si="7"/>
        <v>371</v>
      </c>
      <c r="B381" s="201" t="s">
        <v>542</v>
      </c>
      <c r="C381" s="251" t="s">
        <v>719</v>
      </c>
      <c r="D381" s="251" t="s">
        <v>543</v>
      </c>
      <c r="E381" s="251"/>
      <c r="F381" s="252">
        <v>64610</v>
      </c>
    </row>
    <row r="382" spans="1:6" ht="15.75" outlineLevel="4">
      <c r="A382" s="113">
        <f t="shared" si="7"/>
        <v>372</v>
      </c>
      <c r="B382" s="201" t="s">
        <v>544</v>
      </c>
      <c r="C382" s="251" t="s">
        <v>719</v>
      </c>
      <c r="D382" s="251" t="s">
        <v>545</v>
      </c>
      <c r="E382" s="251"/>
      <c r="F382" s="252">
        <v>64610</v>
      </c>
    </row>
    <row r="383" spans="1:6" ht="15.75" outlineLevel="5">
      <c r="A383" s="113">
        <f t="shared" si="7"/>
        <v>373</v>
      </c>
      <c r="B383" s="201" t="s">
        <v>354</v>
      </c>
      <c r="C383" s="251" t="s">
        <v>719</v>
      </c>
      <c r="D383" s="251" t="s">
        <v>545</v>
      </c>
      <c r="E383" s="251" t="s">
        <v>463</v>
      </c>
      <c r="F383" s="252">
        <v>64610</v>
      </c>
    </row>
    <row r="384" spans="1:6" ht="15.75" outlineLevel="6">
      <c r="A384" s="113">
        <f t="shared" si="7"/>
        <v>374</v>
      </c>
      <c r="B384" s="201" t="s">
        <v>716</v>
      </c>
      <c r="C384" s="251" t="s">
        <v>719</v>
      </c>
      <c r="D384" s="251" t="s">
        <v>545</v>
      </c>
      <c r="E384" s="251" t="s">
        <v>534</v>
      </c>
      <c r="F384" s="252">
        <v>64610</v>
      </c>
    </row>
    <row r="385" spans="1:6" ht="31.5" outlineLevel="1">
      <c r="A385" s="113">
        <f t="shared" si="7"/>
        <v>375</v>
      </c>
      <c r="B385" s="201" t="s">
        <v>1177</v>
      </c>
      <c r="C385" s="251" t="s">
        <v>1178</v>
      </c>
      <c r="D385" s="251"/>
      <c r="E385" s="251"/>
      <c r="F385" s="252">
        <v>202405</v>
      </c>
    </row>
    <row r="386" spans="1:6" ht="94.5" outlineLevel="2">
      <c r="A386" s="113">
        <f t="shared" si="7"/>
        <v>376</v>
      </c>
      <c r="B386" s="204" t="s">
        <v>1179</v>
      </c>
      <c r="C386" s="251" t="s">
        <v>1180</v>
      </c>
      <c r="D386" s="251"/>
      <c r="E386" s="251"/>
      <c r="F386" s="252">
        <v>200000</v>
      </c>
    </row>
    <row r="387" spans="1:6" ht="31.5" outlineLevel="3">
      <c r="A387" s="113">
        <f t="shared" si="7"/>
        <v>377</v>
      </c>
      <c r="B387" s="201" t="s">
        <v>542</v>
      </c>
      <c r="C387" s="251" t="s">
        <v>1180</v>
      </c>
      <c r="D387" s="251" t="s">
        <v>543</v>
      </c>
      <c r="E387" s="251"/>
      <c r="F387" s="252">
        <v>200000</v>
      </c>
    </row>
    <row r="388" spans="1:6" ht="15.75" outlineLevel="4">
      <c r="A388" s="113">
        <f t="shared" si="7"/>
        <v>378</v>
      </c>
      <c r="B388" s="201" t="s">
        <v>544</v>
      </c>
      <c r="C388" s="251" t="s">
        <v>1180</v>
      </c>
      <c r="D388" s="251" t="s">
        <v>545</v>
      </c>
      <c r="E388" s="251"/>
      <c r="F388" s="252">
        <v>200000</v>
      </c>
    </row>
    <row r="389" spans="1:6" ht="15.75" outlineLevel="5">
      <c r="A389" s="113">
        <f t="shared" si="7"/>
        <v>379</v>
      </c>
      <c r="B389" s="201" t="s">
        <v>354</v>
      </c>
      <c r="C389" s="251" t="s">
        <v>1180</v>
      </c>
      <c r="D389" s="251" t="s">
        <v>545</v>
      </c>
      <c r="E389" s="251" t="s">
        <v>463</v>
      </c>
      <c r="F389" s="252">
        <v>200000</v>
      </c>
    </row>
    <row r="390" spans="1:6" ht="15.75" outlineLevel="6">
      <c r="A390" s="113">
        <f t="shared" si="7"/>
        <v>380</v>
      </c>
      <c r="B390" s="201" t="s">
        <v>716</v>
      </c>
      <c r="C390" s="251" t="s">
        <v>1180</v>
      </c>
      <c r="D390" s="251" t="s">
        <v>545</v>
      </c>
      <c r="E390" s="251" t="s">
        <v>534</v>
      </c>
      <c r="F390" s="252">
        <v>200000</v>
      </c>
    </row>
    <row r="391" spans="1:6" ht="94.5" outlineLevel="2">
      <c r="A391" s="113">
        <f t="shared" si="7"/>
        <v>381</v>
      </c>
      <c r="B391" s="204" t="s">
        <v>1181</v>
      </c>
      <c r="C391" s="251" t="s">
        <v>1182</v>
      </c>
      <c r="D391" s="251"/>
      <c r="E391" s="251"/>
      <c r="F391" s="252">
        <v>2405</v>
      </c>
    </row>
    <row r="392" spans="1:6" ht="31.5" outlineLevel="3">
      <c r="A392" s="113">
        <f t="shared" si="7"/>
        <v>382</v>
      </c>
      <c r="B392" s="201" t="s">
        <v>542</v>
      </c>
      <c r="C392" s="251" t="s">
        <v>1182</v>
      </c>
      <c r="D392" s="251" t="s">
        <v>543</v>
      </c>
      <c r="E392" s="251"/>
      <c r="F392" s="252">
        <v>2405</v>
      </c>
    </row>
    <row r="393" spans="1:6" ht="15.75" outlineLevel="4">
      <c r="A393" s="113">
        <f t="shared" si="7"/>
        <v>383</v>
      </c>
      <c r="B393" s="201" t="s">
        <v>544</v>
      </c>
      <c r="C393" s="251" t="s">
        <v>1182</v>
      </c>
      <c r="D393" s="251" t="s">
        <v>545</v>
      </c>
      <c r="E393" s="251"/>
      <c r="F393" s="252">
        <v>2405</v>
      </c>
    </row>
    <row r="394" spans="1:6" ht="15.75" outlineLevel="5">
      <c r="A394" s="113">
        <f t="shared" si="7"/>
        <v>384</v>
      </c>
      <c r="B394" s="201" t="s">
        <v>354</v>
      </c>
      <c r="C394" s="251" t="s">
        <v>1182</v>
      </c>
      <c r="D394" s="251" t="s">
        <v>545</v>
      </c>
      <c r="E394" s="251" t="s">
        <v>463</v>
      </c>
      <c r="F394" s="252">
        <v>2405</v>
      </c>
    </row>
    <row r="395" spans="1:6" ht="15.75" outlineLevel="6">
      <c r="A395" s="113">
        <f t="shared" si="7"/>
        <v>385</v>
      </c>
      <c r="B395" s="201" t="s">
        <v>716</v>
      </c>
      <c r="C395" s="251" t="s">
        <v>1182</v>
      </c>
      <c r="D395" s="251" t="s">
        <v>545</v>
      </c>
      <c r="E395" s="251" t="s">
        <v>534</v>
      </c>
      <c r="F395" s="252">
        <v>2405</v>
      </c>
    </row>
    <row r="396" spans="1:6" ht="31.5" outlineLevel="1">
      <c r="A396" s="113">
        <f t="shared" si="7"/>
        <v>386</v>
      </c>
      <c r="B396" s="201" t="s">
        <v>427</v>
      </c>
      <c r="C396" s="251" t="s">
        <v>68</v>
      </c>
      <c r="D396" s="251"/>
      <c r="E396" s="251"/>
      <c r="F396" s="252">
        <v>3456000</v>
      </c>
    </row>
    <row r="397" spans="1:6" ht="78.75" outlineLevel="2">
      <c r="A397" s="113">
        <f t="shared" ref="A397:A460" si="8">A396+1</f>
        <v>387</v>
      </c>
      <c r="B397" s="201" t="s">
        <v>720</v>
      </c>
      <c r="C397" s="251" t="s">
        <v>1199</v>
      </c>
      <c r="D397" s="251"/>
      <c r="E397" s="251"/>
      <c r="F397" s="252">
        <v>950000</v>
      </c>
    </row>
    <row r="398" spans="1:6" ht="15.75" outlineLevel="3">
      <c r="A398" s="113">
        <f t="shared" si="8"/>
        <v>388</v>
      </c>
      <c r="B398" s="201" t="s">
        <v>423</v>
      </c>
      <c r="C398" s="251" t="s">
        <v>1199</v>
      </c>
      <c r="D398" s="251" t="s">
        <v>424</v>
      </c>
      <c r="E398" s="251"/>
      <c r="F398" s="252">
        <v>950000</v>
      </c>
    </row>
    <row r="399" spans="1:6" ht="31.5" outlineLevel="4">
      <c r="A399" s="113">
        <f t="shared" si="8"/>
        <v>389</v>
      </c>
      <c r="B399" s="201" t="s">
        <v>428</v>
      </c>
      <c r="C399" s="251" t="s">
        <v>1199</v>
      </c>
      <c r="D399" s="251" t="s">
        <v>429</v>
      </c>
      <c r="E399" s="251"/>
      <c r="F399" s="252">
        <v>950000</v>
      </c>
    </row>
    <row r="400" spans="1:6" ht="15.75" outlineLevel="5">
      <c r="A400" s="113">
        <f t="shared" si="8"/>
        <v>390</v>
      </c>
      <c r="B400" s="201" t="s">
        <v>483</v>
      </c>
      <c r="C400" s="251" t="s">
        <v>1199</v>
      </c>
      <c r="D400" s="251" t="s">
        <v>429</v>
      </c>
      <c r="E400" s="251" t="s">
        <v>466</v>
      </c>
      <c r="F400" s="252">
        <v>950000</v>
      </c>
    </row>
    <row r="401" spans="1:6" ht="15.75" outlineLevel="6">
      <c r="A401" s="113">
        <f t="shared" si="8"/>
        <v>391</v>
      </c>
      <c r="B401" s="201" t="s">
        <v>513</v>
      </c>
      <c r="C401" s="251" t="s">
        <v>1199</v>
      </c>
      <c r="D401" s="251" t="s">
        <v>429</v>
      </c>
      <c r="E401" s="251" t="s">
        <v>441</v>
      </c>
      <c r="F401" s="252">
        <v>950000</v>
      </c>
    </row>
    <row r="402" spans="1:6" ht="94.5" outlineLevel="2">
      <c r="A402" s="113">
        <f t="shared" si="8"/>
        <v>392</v>
      </c>
      <c r="B402" s="204" t="s">
        <v>1200</v>
      </c>
      <c r="C402" s="251" t="s">
        <v>1201</v>
      </c>
      <c r="D402" s="251"/>
      <c r="E402" s="251"/>
      <c r="F402" s="252">
        <v>2506000</v>
      </c>
    </row>
    <row r="403" spans="1:6" ht="15.75" outlineLevel="3">
      <c r="A403" s="113">
        <f t="shared" si="8"/>
        <v>393</v>
      </c>
      <c r="B403" s="201" t="s">
        <v>423</v>
      </c>
      <c r="C403" s="251" t="s">
        <v>1201</v>
      </c>
      <c r="D403" s="251" t="s">
        <v>424</v>
      </c>
      <c r="E403" s="251"/>
      <c r="F403" s="252">
        <v>2506000</v>
      </c>
    </row>
    <row r="404" spans="1:6" ht="31.5" outlineLevel="4">
      <c r="A404" s="113">
        <f t="shared" si="8"/>
        <v>394</v>
      </c>
      <c r="B404" s="201" t="s">
        <v>428</v>
      </c>
      <c r="C404" s="251" t="s">
        <v>1201</v>
      </c>
      <c r="D404" s="251" t="s">
        <v>429</v>
      </c>
      <c r="E404" s="251"/>
      <c r="F404" s="252">
        <v>2506000</v>
      </c>
    </row>
    <row r="405" spans="1:6" ht="15.75" outlineLevel="5">
      <c r="A405" s="113">
        <f t="shared" si="8"/>
        <v>395</v>
      </c>
      <c r="B405" s="201" t="s">
        <v>483</v>
      </c>
      <c r="C405" s="251" t="s">
        <v>1201</v>
      </c>
      <c r="D405" s="251" t="s">
        <v>429</v>
      </c>
      <c r="E405" s="251" t="s">
        <v>466</v>
      </c>
      <c r="F405" s="252">
        <v>2506000</v>
      </c>
    </row>
    <row r="406" spans="1:6" ht="15.75" outlineLevel="6">
      <c r="A406" s="113">
        <f t="shared" si="8"/>
        <v>396</v>
      </c>
      <c r="B406" s="201" t="s">
        <v>513</v>
      </c>
      <c r="C406" s="251" t="s">
        <v>1201</v>
      </c>
      <c r="D406" s="251" t="s">
        <v>429</v>
      </c>
      <c r="E406" s="251" t="s">
        <v>441</v>
      </c>
      <c r="F406" s="252">
        <v>2506000</v>
      </c>
    </row>
    <row r="407" spans="1:6" ht="31.5">
      <c r="A407" s="113">
        <f t="shared" si="8"/>
        <v>397</v>
      </c>
      <c r="B407" s="201" t="s">
        <v>40</v>
      </c>
      <c r="C407" s="251" t="s">
        <v>41</v>
      </c>
      <c r="D407" s="251"/>
      <c r="E407" s="251"/>
      <c r="F407" s="252">
        <v>9379184.0299999993</v>
      </c>
    </row>
    <row r="408" spans="1:6" ht="15.75" outlineLevel="1">
      <c r="A408" s="113">
        <f t="shared" si="8"/>
        <v>398</v>
      </c>
      <c r="B408" s="201" t="s">
        <v>431</v>
      </c>
      <c r="C408" s="251" t="s">
        <v>69</v>
      </c>
      <c r="D408" s="251"/>
      <c r="E408" s="251"/>
      <c r="F408" s="252">
        <v>2076700</v>
      </c>
    </row>
    <row r="409" spans="1:6" ht="63" outlineLevel="2">
      <c r="A409" s="113">
        <f t="shared" si="8"/>
        <v>399</v>
      </c>
      <c r="B409" s="201" t="s">
        <v>844</v>
      </c>
      <c r="C409" s="251" t="s">
        <v>111</v>
      </c>
      <c r="D409" s="251"/>
      <c r="E409" s="251"/>
      <c r="F409" s="252">
        <v>1036700</v>
      </c>
    </row>
    <row r="410" spans="1:6" ht="63" outlineLevel="3">
      <c r="A410" s="113">
        <f t="shared" si="8"/>
        <v>400</v>
      </c>
      <c r="B410" s="201" t="s">
        <v>555</v>
      </c>
      <c r="C410" s="251" t="s">
        <v>111</v>
      </c>
      <c r="D410" s="251" t="s">
        <v>235</v>
      </c>
      <c r="E410" s="251"/>
      <c r="F410" s="252">
        <v>400500</v>
      </c>
    </row>
    <row r="411" spans="1:6" ht="15.75" outlineLevel="4">
      <c r="A411" s="113">
        <f t="shared" si="8"/>
        <v>401</v>
      </c>
      <c r="B411" s="201" t="s">
        <v>348</v>
      </c>
      <c r="C411" s="251" t="s">
        <v>111</v>
      </c>
      <c r="D411" s="251" t="s">
        <v>493</v>
      </c>
      <c r="E411" s="251"/>
      <c r="F411" s="252">
        <v>400500</v>
      </c>
    </row>
    <row r="412" spans="1:6" ht="15.75" outlineLevel="5">
      <c r="A412" s="113">
        <f t="shared" si="8"/>
        <v>402</v>
      </c>
      <c r="B412" s="201" t="s">
        <v>430</v>
      </c>
      <c r="C412" s="251" t="s">
        <v>111</v>
      </c>
      <c r="D412" s="251" t="s">
        <v>493</v>
      </c>
      <c r="E412" s="251" t="s">
        <v>467</v>
      </c>
      <c r="F412" s="252">
        <v>400500</v>
      </c>
    </row>
    <row r="413" spans="1:6" ht="15.75" outlineLevel="6">
      <c r="A413" s="113">
        <f t="shared" si="8"/>
        <v>403</v>
      </c>
      <c r="B413" s="201" t="s">
        <v>516</v>
      </c>
      <c r="C413" s="251" t="s">
        <v>111</v>
      </c>
      <c r="D413" s="251" t="s">
        <v>493</v>
      </c>
      <c r="E413" s="251" t="s">
        <v>244</v>
      </c>
      <c r="F413" s="252">
        <v>400500</v>
      </c>
    </row>
    <row r="414" spans="1:6" ht="31.5" outlineLevel="3">
      <c r="A414" s="113">
        <f t="shared" si="8"/>
        <v>404</v>
      </c>
      <c r="B414" s="201" t="s">
        <v>694</v>
      </c>
      <c r="C414" s="251" t="s">
        <v>111</v>
      </c>
      <c r="D414" s="251" t="s">
        <v>557</v>
      </c>
      <c r="E414" s="251"/>
      <c r="F414" s="252">
        <v>636200</v>
      </c>
    </row>
    <row r="415" spans="1:6" ht="31.5" outlineLevel="4">
      <c r="A415" s="113">
        <f t="shared" si="8"/>
        <v>405</v>
      </c>
      <c r="B415" s="201" t="s">
        <v>558</v>
      </c>
      <c r="C415" s="251" t="s">
        <v>111</v>
      </c>
      <c r="D415" s="251" t="s">
        <v>236</v>
      </c>
      <c r="E415" s="251"/>
      <c r="F415" s="252">
        <v>636200</v>
      </c>
    </row>
    <row r="416" spans="1:6" ht="15.75" outlineLevel="5">
      <c r="A416" s="113">
        <f t="shared" si="8"/>
        <v>406</v>
      </c>
      <c r="B416" s="201" t="s">
        <v>430</v>
      </c>
      <c r="C416" s="251" t="s">
        <v>111</v>
      </c>
      <c r="D416" s="251" t="s">
        <v>236</v>
      </c>
      <c r="E416" s="251" t="s">
        <v>467</v>
      </c>
      <c r="F416" s="252">
        <v>636200</v>
      </c>
    </row>
    <row r="417" spans="1:6" ht="15.75" outlineLevel="6">
      <c r="A417" s="113">
        <f t="shared" si="8"/>
        <v>407</v>
      </c>
      <c r="B417" s="201" t="s">
        <v>516</v>
      </c>
      <c r="C417" s="251" t="s">
        <v>111</v>
      </c>
      <c r="D417" s="251" t="s">
        <v>236</v>
      </c>
      <c r="E417" s="251" t="s">
        <v>244</v>
      </c>
      <c r="F417" s="252">
        <v>636200</v>
      </c>
    </row>
    <row r="418" spans="1:6" ht="94.5" outlineLevel="2">
      <c r="A418" s="113">
        <f t="shared" si="8"/>
        <v>408</v>
      </c>
      <c r="B418" s="204" t="s">
        <v>1202</v>
      </c>
      <c r="C418" s="251" t="s">
        <v>1203</v>
      </c>
      <c r="D418" s="251"/>
      <c r="E418" s="251"/>
      <c r="F418" s="252">
        <v>1000000</v>
      </c>
    </row>
    <row r="419" spans="1:6" ht="31.5" outlineLevel="3">
      <c r="A419" s="113">
        <f t="shared" si="8"/>
        <v>409</v>
      </c>
      <c r="B419" s="201" t="s">
        <v>694</v>
      </c>
      <c r="C419" s="251" t="s">
        <v>1203</v>
      </c>
      <c r="D419" s="251" t="s">
        <v>557</v>
      </c>
      <c r="E419" s="251"/>
      <c r="F419" s="252">
        <v>1000000</v>
      </c>
    </row>
    <row r="420" spans="1:6" ht="31.5" outlineLevel="4">
      <c r="A420" s="113">
        <f t="shared" si="8"/>
        <v>410</v>
      </c>
      <c r="B420" s="201" t="s">
        <v>558</v>
      </c>
      <c r="C420" s="251" t="s">
        <v>1203</v>
      </c>
      <c r="D420" s="251" t="s">
        <v>236</v>
      </c>
      <c r="E420" s="251"/>
      <c r="F420" s="252">
        <v>1000000</v>
      </c>
    </row>
    <row r="421" spans="1:6" ht="15.75" outlineLevel="5">
      <c r="A421" s="113">
        <f t="shared" si="8"/>
        <v>411</v>
      </c>
      <c r="B421" s="201" t="s">
        <v>430</v>
      </c>
      <c r="C421" s="251" t="s">
        <v>1203</v>
      </c>
      <c r="D421" s="251" t="s">
        <v>236</v>
      </c>
      <c r="E421" s="251" t="s">
        <v>467</v>
      </c>
      <c r="F421" s="252">
        <v>1000000</v>
      </c>
    </row>
    <row r="422" spans="1:6" ht="15.75" outlineLevel="6">
      <c r="A422" s="113">
        <f t="shared" si="8"/>
        <v>412</v>
      </c>
      <c r="B422" s="201" t="s">
        <v>516</v>
      </c>
      <c r="C422" s="251" t="s">
        <v>1203</v>
      </c>
      <c r="D422" s="251" t="s">
        <v>236</v>
      </c>
      <c r="E422" s="251" t="s">
        <v>244</v>
      </c>
      <c r="F422" s="252">
        <v>1000000</v>
      </c>
    </row>
    <row r="423" spans="1:6" ht="78.75" outlineLevel="2">
      <c r="A423" s="113">
        <f t="shared" si="8"/>
        <v>413</v>
      </c>
      <c r="B423" s="204" t="s">
        <v>1204</v>
      </c>
      <c r="C423" s="251" t="s">
        <v>1205</v>
      </c>
      <c r="D423" s="251"/>
      <c r="E423" s="251"/>
      <c r="F423" s="252">
        <v>40000</v>
      </c>
    </row>
    <row r="424" spans="1:6" ht="31.5" outlineLevel="3">
      <c r="A424" s="113">
        <f t="shared" si="8"/>
        <v>414</v>
      </c>
      <c r="B424" s="201" t="s">
        <v>694</v>
      </c>
      <c r="C424" s="251" t="s">
        <v>1205</v>
      </c>
      <c r="D424" s="251" t="s">
        <v>557</v>
      </c>
      <c r="E424" s="251"/>
      <c r="F424" s="252">
        <v>40000</v>
      </c>
    </row>
    <row r="425" spans="1:6" ht="31.5" outlineLevel="4">
      <c r="A425" s="113">
        <f t="shared" si="8"/>
        <v>415</v>
      </c>
      <c r="B425" s="201" t="s">
        <v>558</v>
      </c>
      <c r="C425" s="251" t="s">
        <v>1205</v>
      </c>
      <c r="D425" s="251" t="s">
        <v>236</v>
      </c>
      <c r="E425" s="251"/>
      <c r="F425" s="252">
        <v>40000</v>
      </c>
    </row>
    <row r="426" spans="1:6" ht="15.75" outlineLevel="5">
      <c r="A426" s="113">
        <f t="shared" si="8"/>
        <v>416</v>
      </c>
      <c r="B426" s="201" t="s">
        <v>430</v>
      </c>
      <c r="C426" s="251" t="s">
        <v>1205</v>
      </c>
      <c r="D426" s="251" t="s">
        <v>236</v>
      </c>
      <c r="E426" s="251" t="s">
        <v>467</v>
      </c>
      <c r="F426" s="252">
        <v>40000</v>
      </c>
    </row>
    <row r="427" spans="1:6" ht="15.75" outlineLevel="6">
      <c r="A427" s="113">
        <f t="shared" si="8"/>
        <v>417</v>
      </c>
      <c r="B427" s="201" t="s">
        <v>516</v>
      </c>
      <c r="C427" s="251" t="s">
        <v>1205</v>
      </c>
      <c r="D427" s="251" t="s">
        <v>236</v>
      </c>
      <c r="E427" s="251" t="s">
        <v>244</v>
      </c>
      <c r="F427" s="252">
        <v>40000</v>
      </c>
    </row>
    <row r="428" spans="1:6" ht="31.5" outlineLevel="1">
      <c r="A428" s="113">
        <f t="shared" si="8"/>
        <v>418</v>
      </c>
      <c r="B428" s="201" t="s">
        <v>317</v>
      </c>
      <c r="C428" s="251" t="s">
        <v>42</v>
      </c>
      <c r="D428" s="251"/>
      <c r="E428" s="251"/>
      <c r="F428" s="252">
        <v>5115005.07</v>
      </c>
    </row>
    <row r="429" spans="1:6" ht="94.5" outlineLevel="2">
      <c r="A429" s="113">
        <f t="shared" si="8"/>
        <v>419</v>
      </c>
      <c r="B429" s="204" t="s">
        <v>845</v>
      </c>
      <c r="C429" s="251" t="s">
        <v>721</v>
      </c>
      <c r="D429" s="251"/>
      <c r="E429" s="251"/>
      <c r="F429" s="252">
        <v>4266133.1399999997</v>
      </c>
    </row>
    <row r="430" spans="1:6" ht="31.5" outlineLevel="3">
      <c r="A430" s="113">
        <f t="shared" si="8"/>
        <v>420</v>
      </c>
      <c r="B430" s="201" t="s">
        <v>542</v>
      </c>
      <c r="C430" s="251" t="s">
        <v>721</v>
      </c>
      <c r="D430" s="251" t="s">
        <v>543</v>
      </c>
      <c r="E430" s="251"/>
      <c r="F430" s="252">
        <v>4266133.1399999997</v>
      </c>
    </row>
    <row r="431" spans="1:6" ht="15.75" outlineLevel="4">
      <c r="A431" s="113">
        <f t="shared" si="8"/>
        <v>421</v>
      </c>
      <c r="B431" s="201" t="s">
        <v>544</v>
      </c>
      <c r="C431" s="251" t="s">
        <v>721</v>
      </c>
      <c r="D431" s="251" t="s">
        <v>545</v>
      </c>
      <c r="E431" s="251"/>
      <c r="F431" s="252">
        <v>4266133.1399999997</v>
      </c>
    </row>
    <row r="432" spans="1:6" ht="15.75" outlineLevel="5">
      <c r="A432" s="113">
        <f t="shared" si="8"/>
        <v>422</v>
      </c>
      <c r="B432" s="201" t="s">
        <v>354</v>
      </c>
      <c r="C432" s="251" t="s">
        <v>721</v>
      </c>
      <c r="D432" s="251" t="s">
        <v>545</v>
      </c>
      <c r="E432" s="251" t="s">
        <v>463</v>
      </c>
      <c r="F432" s="252">
        <v>4266133.1399999997</v>
      </c>
    </row>
    <row r="433" spans="1:6" ht="15.75" outlineLevel="6">
      <c r="A433" s="113">
        <f t="shared" si="8"/>
        <v>423</v>
      </c>
      <c r="B433" s="201" t="s">
        <v>706</v>
      </c>
      <c r="C433" s="251" t="s">
        <v>721</v>
      </c>
      <c r="D433" s="251" t="s">
        <v>545</v>
      </c>
      <c r="E433" s="251" t="s">
        <v>707</v>
      </c>
      <c r="F433" s="252">
        <v>4266133.1399999997</v>
      </c>
    </row>
    <row r="434" spans="1:6" ht="110.25" outlineLevel="2">
      <c r="A434" s="113">
        <f t="shared" si="8"/>
        <v>424</v>
      </c>
      <c r="B434" s="204" t="s">
        <v>1175</v>
      </c>
      <c r="C434" s="251" t="s">
        <v>1176</v>
      </c>
      <c r="D434" s="251"/>
      <c r="E434" s="251"/>
      <c r="F434" s="252">
        <v>1656.18</v>
      </c>
    </row>
    <row r="435" spans="1:6" ht="31.5" outlineLevel="3">
      <c r="A435" s="113">
        <f t="shared" si="8"/>
        <v>425</v>
      </c>
      <c r="B435" s="201" t="s">
        <v>542</v>
      </c>
      <c r="C435" s="251" t="s">
        <v>1176</v>
      </c>
      <c r="D435" s="251" t="s">
        <v>543</v>
      </c>
      <c r="E435" s="251"/>
      <c r="F435" s="252">
        <v>1656.18</v>
      </c>
    </row>
    <row r="436" spans="1:6" ht="15.75" outlineLevel="4">
      <c r="A436" s="113">
        <f t="shared" si="8"/>
        <v>426</v>
      </c>
      <c r="B436" s="201" t="s">
        <v>544</v>
      </c>
      <c r="C436" s="251" t="s">
        <v>1176</v>
      </c>
      <c r="D436" s="251" t="s">
        <v>545</v>
      </c>
      <c r="E436" s="251"/>
      <c r="F436" s="252">
        <v>1656.18</v>
      </c>
    </row>
    <row r="437" spans="1:6" ht="15.75" outlineLevel="5">
      <c r="A437" s="113">
        <f t="shared" si="8"/>
        <v>427</v>
      </c>
      <c r="B437" s="201" t="s">
        <v>354</v>
      </c>
      <c r="C437" s="251" t="s">
        <v>1176</v>
      </c>
      <c r="D437" s="251" t="s">
        <v>545</v>
      </c>
      <c r="E437" s="251" t="s">
        <v>463</v>
      </c>
      <c r="F437" s="252">
        <v>1656.18</v>
      </c>
    </row>
    <row r="438" spans="1:6" ht="15.75" outlineLevel="6">
      <c r="A438" s="113">
        <f t="shared" si="8"/>
        <v>428</v>
      </c>
      <c r="B438" s="201" t="s">
        <v>706</v>
      </c>
      <c r="C438" s="251" t="s">
        <v>1176</v>
      </c>
      <c r="D438" s="251" t="s">
        <v>545</v>
      </c>
      <c r="E438" s="251" t="s">
        <v>707</v>
      </c>
      <c r="F438" s="252">
        <v>1656.18</v>
      </c>
    </row>
    <row r="439" spans="1:6" ht="94.5" outlineLevel="2">
      <c r="A439" s="113">
        <f t="shared" si="8"/>
        <v>429</v>
      </c>
      <c r="B439" s="204" t="s">
        <v>1075</v>
      </c>
      <c r="C439" s="251" t="s">
        <v>1076</v>
      </c>
      <c r="D439" s="251"/>
      <c r="E439" s="251"/>
      <c r="F439" s="252">
        <v>83765.75</v>
      </c>
    </row>
    <row r="440" spans="1:6" ht="31.5" outlineLevel="3">
      <c r="A440" s="113">
        <f t="shared" si="8"/>
        <v>430</v>
      </c>
      <c r="B440" s="201" t="s">
        <v>542</v>
      </c>
      <c r="C440" s="251" t="s">
        <v>1076</v>
      </c>
      <c r="D440" s="251" t="s">
        <v>543</v>
      </c>
      <c r="E440" s="251"/>
      <c r="F440" s="252">
        <v>83765.75</v>
      </c>
    </row>
    <row r="441" spans="1:6" ht="15.75" outlineLevel="4">
      <c r="A441" s="113">
        <f t="shared" si="8"/>
        <v>431</v>
      </c>
      <c r="B441" s="201" t="s">
        <v>544</v>
      </c>
      <c r="C441" s="251" t="s">
        <v>1076</v>
      </c>
      <c r="D441" s="251" t="s">
        <v>545</v>
      </c>
      <c r="E441" s="251"/>
      <c r="F441" s="252">
        <v>83765.75</v>
      </c>
    </row>
    <row r="442" spans="1:6" ht="15.75" outlineLevel="5">
      <c r="A442" s="113">
        <f t="shared" si="8"/>
        <v>432</v>
      </c>
      <c r="B442" s="201" t="s">
        <v>354</v>
      </c>
      <c r="C442" s="251" t="s">
        <v>1076</v>
      </c>
      <c r="D442" s="251" t="s">
        <v>545</v>
      </c>
      <c r="E442" s="251" t="s">
        <v>463</v>
      </c>
      <c r="F442" s="252">
        <v>83765.75</v>
      </c>
    </row>
    <row r="443" spans="1:6" ht="15.75" outlineLevel="6">
      <c r="A443" s="113">
        <f t="shared" si="8"/>
        <v>433</v>
      </c>
      <c r="B443" s="201" t="s">
        <v>706</v>
      </c>
      <c r="C443" s="251" t="s">
        <v>1076</v>
      </c>
      <c r="D443" s="251" t="s">
        <v>545</v>
      </c>
      <c r="E443" s="251" t="s">
        <v>707</v>
      </c>
      <c r="F443" s="252">
        <v>83765.75</v>
      </c>
    </row>
    <row r="444" spans="1:6" ht="173.25" outlineLevel="2">
      <c r="A444" s="113">
        <f t="shared" si="8"/>
        <v>434</v>
      </c>
      <c r="B444" s="204" t="s">
        <v>1077</v>
      </c>
      <c r="C444" s="251" t="s">
        <v>1078</v>
      </c>
      <c r="D444" s="251"/>
      <c r="E444" s="251"/>
      <c r="F444" s="252">
        <v>174030</v>
      </c>
    </row>
    <row r="445" spans="1:6" ht="31.5" outlineLevel="3">
      <c r="A445" s="113">
        <f t="shared" si="8"/>
        <v>435</v>
      </c>
      <c r="B445" s="201" t="s">
        <v>542</v>
      </c>
      <c r="C445" s="251" t="s">
        <v>1078</v>
      </c>
      <c r="D445" s="251" t="s">
        <v>543</v>
      </c>
      <c r="E445" s="251"/>
      <c r="F445" s="252">
        <v>174030</v>
      </c>
    </row>
    <row r="446" spans="1:6" ht="15.75" outlineLevel="4">
      <c r="A446" s="113">
        <f t="shared" si="8"/>
        <v>436</v>
      </c>
      <c r="B446" s="201" t="s">
        <v>544</v>
      </c>
      <c r="C446" s="251" t="s">
        <v>1078</v>
      </c>
      <c r="D446" s="251" t="s">
        <v>545</v>
      </c>
      <c r="E446" s="251"/>
      <c r="F446" s="252">
        <v>174030</v>
      </c>
    </row>
    <row r="447" spans="1:6" ht="15.75" outlineLevel="5">
      <c r="A447" s="113">
        <f t="shared" si="8"/>
        <v>437</v>
      </c>
      <c r="B447" s="201" t="s">
        <v>354</v>
      </c>
      <c r="C447" s="251" t="s">
        <v>1078</v>
      </c>
      <c r="D447" s="251" t="s">
        <v>545</v>
      </c>
      <c r="E447" s="251" t="s">
        <v>463</v>
      </c>
      <c r="F447" s="252">
        <v>174030</v>
      </c>
    </row>
    <row r="448" spans="1:6" ht="15.75" outlineLevel="6">
      <c r="A448" s="113">
        <f t="shared" si="8"/>
        <v>438</v>
      </c>
      <c r="B448" s="201" t="s">
        <v>706</v>
      </c>
      <c r="C448" s="251" t="s">
        <v>1078</v>
      </c>
      <c r="D448" s="251" t="s">
        <v>545</v>
      </c>
      <c r="E448" s="251" t="s">
        <v>707</v>
      </c>
      <c r="F448" s="252">
        <v>174030</v>
      </c>
    </row>
    <row r="449" spans="1:6" ht="63" outlineLevel="2">
      <c r="A449" s="113">
        <f t="shared" si="8"/>
        <v>439</v>
      </c>
      <c r="B449" s="201" t="s">
        <v>846</v>
      </c>
      <c r="C449" s="251" t="s">
        <v>847</v>
      </c>
      <c r="D449" s="251"/>
      <c r="E449" s="251"/>
      <c r="F449" s="252">
        <v>589420</v>
      </c>
    </row>
    <row r="450" spans="1:6" ht="31.5" outlineLevel="3">
      <c r="A450" s="113">
        <f t="shared" si="8"/>
        <v>440</v>
      </c>
      <c r="B450" s="201" t="s">
        <v>542</v>
      </c>
      <c r="C450" s="251" t="s">
        <v>847</v>
      </c>
      <c r="D450" s="251" t="s">
        <v>543</v>
      </c>
      <c r="E450" s="251"/>
      <c r="F450" s="252">
        <v>589420</v>
      </c>
    </row>
    <row r="451" spans="1:6" ht="15.75" outlineLevel="4">
      <c r="A451" s="113">
        <f t="shared" si="8"/>
        <v>441</v>
      </c>
      <c r="B451" s="201" t="s">
        <v>544</v>
      </c>
      <c r="C451" s="251" t="s">
        <v>847</v>
      </c>
      <c r="D451" s="251" t="s">
        <v>545</v>
      </c>
      <c r="E451" s="251"/>
      <c r="F451" s="252">
        <v>589420</v>
      </c>
    </row>
    <row r="452" spans="1:6" ht="15.75" outlineLevel="5">
      <c r="A452" s="113">
        <f t="shared" si="8"/>
        <v>442</v>
      </c>
      <c r="B452" s="201" t="s">
        <v>430</v>
      </c>
      <c r="C452" s="251" t="s">
        <v>847</v>
      </c>
      <c r="D452" s="251" t="s">
        <v>545</v>
      </c>
      <c r="E452" s="251" t="s">
        <v>467</v>
      </c>
      <c r="F452" s="252">
        <v>589420</v>
      </c>
    </row>
    <row r="453" spans="1:6" ht="15.75" outlineLevel="6">
      <c r="A453" s="113">
        <f t="shared" si="8"/>
        <v>443</v>
      </c>
      <c r="B453" s="201" t="s">
        <v>516</v>
      </c>
      <c r="C453" s="251" t="s">
        <v>847</v>
      </c>
      <c r="D453" s="251" t="s">
        <v>545</v>
      </c>
      <c r="E453" s="251" t="s">
        <v>244</v>
      </c>
      <c r="F453" s="252">
        <v>589420</v>
      </c>
    </row>
    <row r="454" spans="1:6" ht="31.5" outlineLevel="1">
      <c r="A454" s="113">
        <f t="shared" si="8"/>
        <v>444</v>
      </c>
      <c r="B454" s="201" t="s">
        <v>326</v>
      </c>
      <c r="C454" s="251" t="s">
        <v>53</v>
      </c>
      <c r="D454" s="251"/>
      <c r="E454" s="251"/>
      <c r="F454" s="252">
        <v>2187478.96</v>
      </c>
    </row>
    <row r="455" spans="1:6" ht="63" outlineLevel="2">
      <c r="A455" s="113">
        <f t="shared" si="8"/>
        <v>445</v>
      </c>
      <c r="B455" s="201" t="s">
        <v>848</v>
      </c>
      <c r="C455" s="251" t="s">
        <v>112</v>
      </c>
      <c r="D455" s="251"/>
      <c r="E455" s="251"/>
      <c r="F455" s="252">
        <v>2121979.19</v>
      </c>
    </row>
    <row r="456" spans="1:6" ht="63" outlineLevel="3">
      <c r="A456" s="113">
        <f t="shared" si="8"/>
        <v>446</v>
      </c>
      <c r="B456" s="201" t="s">
        <v>555</v>
      </c>
      <c r="C456" s="251" t="s">
        <v>112</v>
      </c>
      <c r="D456" s="251" t="s">
        <v>235</v>
      </c>
      <c r="E456" s="251"/>
      <c r="F456" s="252">
        <v>1652494.19</v>
      </c>
    </row>
    <row r="457" spans="1:6" ht="15.75" outlineLevel="4">
      <c r="A457" s="113">
        <f t="shared" si="8"/>
        <v>447</v>
      </c>
      <c r="B457" s="201" t="s">
        <v>348</v>
      </c>
      <c r="C457" s="251" t="s">
        <v>112</v>
      </c>
      <c r="D457" s="251" t="s">
        <v>493</v>
      </c>
      <c r="E457" s="251"/>
      <c r="F457" s="252">
        <v>1652494.19</v>
      </c>
    </row>
    <row r="458" spans="1:6" ht="15.75" outlineLevel="5">
      <c r="A458" s="113">
        <f t="shared" si="8"/>
        <v>448</v>
      </c>
      <c r="B458" s="201" t="s">
        <v>430</v>
      </c>
      <c r="C458" s="251" t="s">
        <v>112</v>
      </c>
      <c r="D458" s="251" t="s">
        <v>493</v>
      </c>
      <c r="E458" s="251" t="s">
        <v>467</v>
      </c>
      <c r="F458" s="252">
        <v>1652494.19</v>
      </c>
    </row>
    <row r="459" spans="1:6" ht="15.75" outlineLevel="6">
      <c r="A459" s="113">
        <f t="shared" si="8"/>
        <v>449</v>
      </c>
      <c r="B459" s="201" t="s">
        <v>516</v>
      </c>
      <c r="C459" s="251" t="s">
        <v>112</v>
      </c>
      <c r="D459" s="251" t="s">
        <v>493</v>
      </c>
      <c r="E459" s="251" t="s">
        <v>244</v>
      </c>
      <c r="F459" s="252">
        <v>1652494.19</v>
      </c>
    </row>
    <row r="460" spans="1:6" ht="31.5" outlineLevel="3">
      <c r="A460" s="113">
        <f t="shared" si="8"/>
        <v>450</v>
      </c>
      <c r="B460" s="201" t="s">
        <v>694</v>
      </c>
      <c r="C460" s="251" t="s">
        <v>112</v>
      </c>
      <c r="D460" s="251" t="s">
        <v>557</v>
      </c>
      <c r="E460" s="251"/>
      <c r="F460" s="252">
        <v>468685</v>
      </c>
    </row>
    <row r="461" spans="1:6" ht="31.5" outlineLevel="4">
      <c r="A461" s="113">
        <f t="shared" ref="A461:A524" si="9">A460+1</f>
        <v>451</v>
      </c>
      <c r="B461" s="201" t="s">
        <v>558</v>
      </c>
      <c r="C461" s="251" t="s">
        <v>112</v>
      </c>
      <c r="D461" s="251" t="s">
        <v>236</v>
      </c>
      <c r="E461" s="251"/>
      <c r="F461" s="252">
        <v>468685</v>
      </c>
    </row>
    <row r="462" spans="1:6" ht="15.75" outlineLevel="5">
      <c r="A462" s="113">
        <f t="shared" si="9"/>
        <v>452</v>
      </c>
      <c r="B462" s="201" t="s">
        <v>430</v>
      </c>
      <c r="C462" s="251" t="s">
        <v>112</v>
      </c>
      <c r="D462" s="251" t="s">
        <v>236</v>
      </c>
      <c r="E462" s="251" t="s">
        <v>467</v>
      </c>
      <c r="F462" s="252">
        <v>468685</v>
      </c>
    </row>
    <row r="463" spans="1:6" ht="15.75" outlineLevel="6">
      <c r="A463" s="113">
        <f t="shared" si="9"/>
        <v>453</v>
      </c>
      <c r="B463" s="201" t="s">
        <v>516</v>
      </c>
      <c r="C463" s="251" t="s">
        <v>112</v>
      </c>
      <c r="D463" s="251" t="s">
        <v>236</v>
      </c>
      <c r="E463" s="251" t="s">
        <v>244</v>
      </c>
      <c r="F463" s="252">
        <v>468685</v>
      </c>
    </row>
    <row r="464" spans="1:6" ht="15.75" outlineLevel="3">
      <c r="A464" s="113">
        <f t="shared" si="9"/>
        <v>454</v>
      </c>
      <c r="B464" s="201" t="s">
        <v>487</v>
      </c>
      <c r="C464" s="251" t="s">
        <v>112</v>
      </c>
      <c r="D464" s="251" t="s">
        <v>488</v>
      </c>
      <c r="E464" s="251"/>
      <c r="F464" s="252">
        <v>800</v>
      </c>
    </row>
    <row r="465" spans="1:6" ht="15.75" outlineLevel="4">
      <c r="A465" s="113">
        <f t="shared" si="9"/>
        <v>455</v>
      </c>
      <c r="B465" s="201" t="s">
        <v>315</v>
      </c>
      <c r="C465" s="251" t="s">
        <v>112</v>
      </c>
      <c r="D465" s="251" t="s">
        <v>316</v>
      </c>
      <c r="E465" s="251"/>
      <c r="F465" s="252">
        <v>800</v>
      </c>
    </row>
    <row r="466" spans="1:6" ht="15.75" outlineLevel="5">
      <c r="A466" s="113">
        <f t="shared" si="9"/>
        <v>456</v>
      </c>
      <c r="B466" s="201" t="s">
        <v>430</v>
      </c>
      <c r="C466" s="251" t="s">
        <v>112</v>
      </c>
      <c r="D466" s="251" t="s">
        <v>316</v>
      </c>
      <c r="E466" s="251" t="s">
        <v>467</v>
      </c>
      <c r="F466" s="252">
        <v>800</v>
      </c>
    </row>
    <row r="467" spans="1:6" ht="15.75" outlineLevel="6">
      <c r="A467" s="113">
        <f t="shared" si="9"/>
        <v>457</v>
      </c>
      <c r="B467" s="201" t="s">
        <v>516</v>
      </c>
      <c r="C467" s="251" t="s">
        <v>112</v>
      </c>
      <c r="D467" s="251" t="s">
        <v>316</v>
      </c>
      <c r="E467" s="251" t="s">
        <v>244</v>
      </c>
      <c r="F467" s="252">
        <v>800</v>
      </c>
    </row>
    <row r="468" spans="1:6" ht="78.75" outlineLevel="2">
      <c r="A468" s="113">
        <f t="shared" si="9"/>
        <v>458</v>
      </c>
      <c r="B468" s="204" t="s">
        <v>1095</v>
      </c>
      <c r="C468" s="251" t="s">
        <v>1096</v>
      </c>
      <c r="D468" s="251"/>
      <c r="E468" s="251"/>
      <c r="F468" s="252">
        <v>65499.77</v>
      </c>
    </row>
    <row r="469" spans="1:6" ht="63" outlineLevel="3">
      <c r="A469" s="113">
        <f t="shared" si="9"/>
        <v>459</v>
      </c>
      <c r="B469" s="201" t="s">
        <v>555</v>
      </c>
      <c r="C469" s="251" t="s">
        <v>1096</v>
      </c>
      <c r="D469" s="251" t="s">
        <v>235</v>
      </c>
      <c r="E469" s="251"/>
      <c r="F469" s="252">
        <v>65499.77</v>
      </c>
    </row>
    <row r="470" spans="1:6" ht="15.75" outlineLevel="4">
      <c r="A470" s="113">
        <f t="shared" si="9"/>
        <v>460</v>
      </c>
      <c r="B470" s="201" t="s">
        <v>348</v>
      </c>
      <c r="C470" s="251" t="s">
        <v>1096</v>
      </c>
      <c r="D470" s="251" t="s">
        <v>493</v>
      </c>
      <c r="E470" s="251"/>
      <c r="F470" s="252">
        <v>65499.77</v>
      </c>
    </row>
    <row r="471" spans="1:6" ht="15.75" outlineLevel="5">
      <c r="A471" s="113">
        <f t="shared" si="9"/>
        <v>461</v>
      </c>
      <c r="B471" s="201" t="s">
        <v>430</v>
      </c>
      <c r="C471" s="251" t="s">
        <v>1096</v>
      </c>
      <c r="D471" s="251" t="s">
        <v>493</v>
      </c>
      <c r="E471" s="251" t="s">
        <v>467</v>
      </c>
      <c r="F471" s="252">
        <v>65499.77</v>
      </c>
    </row>
    <row r="472" spans="1:6" ht="15.75" outlineLevel="6">
      <c r="A472" s="113">
        <f t="shared" si="9"/>
        <v>462</v>
      </c>
      <c r="B472" s="201" t="s">
        <v>516</v>
      </c>
      <c r="C472" s="251" t="s">
        <v>1096</v>
      </c>
      <c r="D472" s="251" t="s">
        <v>493</v>
      </c>
      <c r="E472" s="251" t="s">
        <v>244</v>
      </c>
      <c r="F472" s="252">
        <v>65499.77</v>
      </c>
    </row>
    <row r="473" spans="1:6" ht="47.25">
      <c r="A473" s="113">
        <f t="shared" si="9"/>
        <v>463</v>
      </c>
      <c r="B473" s="201" t="s">
        <v>722</v>
      </c>
      <c r="C473" s="251" t="s">
        <v>723</v>
      </c>
      <c r="D473" s="251"/>
      <c r="E473" s="251"/>
      <c r="F473" s="252">
        <v>3065962.37</v>
      </c>
    </row>
    <row r="474" spans="1:6" ht="31.5" outlineLevel="1">
      <c r="A474" s="113">
        <f t="shared" si="9"/>
        <v>464</v>
      </c>
      <c r="B474" s="201" t="s">
        <v>849</v>
      </c>
      <c r="C474" s="251" t="s">
        <v>850</v>
      </c>
      <c r="D474" s="251"/>
      <c r="E474" s="251"/>
      <c r="F474" s="252">
        <v>22000</v>
      </c>
    </row>
    <row r="475" spans="1:6" ht="94.5" outlineLevel="2">
      <c r="A475" s="113">
        <f t="shared" si="9"/>
        <v>465</v>
      </c>
      <c r="B475" s="204" t="s">
        <v>851</v>
      </c>
      <c r="C475" s="251" t="s">
        <v>852</v>
      </c>
      <c r="D475" s="251"/>
      <c r="E475" s="251"/>
      <c r="F475" s="252">
        <v>22000</v>
      </c>
    </row>
    <row r="476" spans="1:6" ht="31.5" outlineLevel="3">
      <c r="A476" s="113">
        <f t="shared" si="9"/>
        <v>466</v>
      </c>
      <c r="B476" s="201" t="s">
        <v>694</v>
      </c>
      <c r="C476" s="251" t="s">
        <v>852</v>
      </c>
      <c r="D476" s="251" t="s">
        <v>557</v>
      </c>
      <c r="E476" s="251"/>
      <c r="F476" s="252">
        <v>22000</v>
      </c>
    </row>
    <row r="477" spans="1:6" ht="31.5" outlineLevel="4">
      <c r="A477" s="113">
        <f t="shared" si="9"/>
        <v>467</v>
      </c>
      <c r="B477" s="201" t="s">
        <v>558</v>
      </c>
      <c r="C477" s="251" t="s">
        <v>852</v>
      </c>
      <c r="D477" s="251" t="s">
        <v>236</v>
      </c>
      <c r="E477" s="251"/>
      <c r="F477" s="252">
        <v>22000</v>
      </c>
    </row>
    <row r="478" spans="1:6" ht="31.5" outlineLevel="5">
      <c r="A478" s="113">
        <f t="shared" si="9"/>
        <v>468</v>
      </c>
      <c r="B478" s="201" t="s">
        <v>475</v>
      </c>
      <c r="C478" s="251" t="s">
        <v>852</v>
      </c>
      <c r="D478" s="251" t="s">
        <v>236</v>
      </c>
      <c r="E478" s="251" t="s">
        <v>460</v>
      </c>
      <c r="F478" s="252">
        <v>22000</v>
      </c>
    </row>
    <row r="479" spans="1:6" ht="31.5" outlineLevel="6">
      <c r="A479" s="113">
        <f t="shared" si="9"/>
        <v>469</v>
      </c>
      <c r="B479" s="201" t="s">
        <v>692</v>
      </c>
      <c r="C479" s="251" t="s">
        <v>852</v>
      </c>
      <c r="D479" s="251" t="s">
        <v>236</v>
      </c>
      <c r="E479" s="251" t="s">
        <v>693</v>
      </c>
      <c r="F479" s="252">
        <v>22000</v>
      </c>
    </row>
    <row r="480" spans="1:6" ht="94.5" outlineLevel="1">
      <c r="A480" s="113">
        <f t="shared" si="9"/>
        <v>470</v>
      </c>
      <c r="B480" s="204" t="s">
        <v>572</v>
      </c>
      <c r="C480" s="251" t="s">
        <v>853</v>
      </c>
      <c r="D480" s="251"/>
      <c r="E480" s="251"/>
      <c r="F480" s="252">
        <v>2551045.9300000002</v>
      </c>
    </row>
    <row r="481" spans="1:6" ht="157.5" outlineLevel="2">
      <c r="A481" s="113">
        <f t="shared" si="9"/>
        <v>471</v>
      </c>
      <c r="B481" s="204" t="s">
        <v>1067</v>
      </c>
      <c r="C481" s="251" t="s">
        <v>1068</v>
      </c>
      <c r="D481" s="251"/>
      <c r="E481" s="251"/>
      <c r="F481" s="252">
        <v>88835.82</v>
      </c>
    </row>
    <row r="482" spans="1:6" ht="63" outlineLevel="3">
      <c r="A482" s="113">
        <f t="shared" si="9"/>
        <v>472</v>
      </c>
      <c r="B482" s="201" t="s">
        <v>555</v>
      </c>
      <c r="C482" s="251" t="s">
        <v>1068</v>
      </c>
      <c r="D482" s="251" t="s">
        <v>235</v>
      </c>
      <c r="E482" s="251"/>
      <c r="F482" s="252">
        <v>88835.82</v>
      </c>
    </row>
    <row r="483" spans="1:6" ht="15.75" outlineLevel="4">
      <c r="A483" s="113">
        <f t="shared" si="9"/>
        <v>473</v>
      </c>
      <c r="B483" s="201" t="s">
        <v>348</v>
      </c>
      <c r="C483" s="251" t="s">
        <v>1068</v>
      </c>
      <c r="D483" s="251" t="s">
        <v>493</v>
      </c>
      <c r="E483" s="251"/>
      <c r="F483" s="252">
        <v>88835.82</v>
      </c>
    </row>
    <row r="484" spans="1:6" ht="31.5" outlineLevel="5">
      <c r="A484" s="113">
        <f t="shared" si="9"/>
        <v>474</v>
      </c>
      <c r="B484" s="201" t="s">
        <v>475</v>
      </c>
      <c r="C484" s="251" t="s">
        <v>1068</v>
      </c>
      <c r="D484" s="251" t="s">
        <v>493</v>
      </c>
      <c r="E484" s="251" t="s">
        <v>460</v>
      </c>
      <c r="F484" s="252">
        <v>88835.82</v>
      </c>
    </row>
    <row r="485" spans="1:6" ht="31.5" outlineLevel="6">
      <c r="A485" s="113">
        <f t="shared" si="9"/>
        <v>475</v>
      </c>
      <c r="B485" s="201" t="s">
        <v>455</v>
      </c>
      <c r="C485" s="251" t="s">
        <v>1068</v>
      </c>
      <c r="D485" s="251" t="s">
        <v>493</v>
      </c>
      <c r="E485" s="251" t="s">
        <v>470</v>
      </c>
      <c r="F485" s="252">
        <v>88835.82</v>
      </c>
    </row>
    <row r="486" spans="1:6" ht="157.5" outlineLevel="2">
      <c r="A486" s="113">
        <f t="shared" si="9"/>
        <v>476</v>
      </c>
      <c r="B486" s="204" t="s">
        <v>854</v>
      </c>
      <c r="C486" s="251" t="s">
        <v>855</v>
      </c>
      <c r="D486" s="251"/>
      <c r="E486" s="251"/>
      <c r="F486" s="252">
        <v>2247996.11</v>
      </c>
    </row>
    <row r="487" spans="1:6" ht="63" outlineLevel="3">
      <c r="A487" s="113">
        <f t="shared" si="9"/>
        <v>477</v>
      </c>
      <c r="B487" s="201" t="s">
        <v>555</v>
      </c>
      <c r="C487" s="251" t="s">
        <v>855</v>
      </c>
      <c r="D487" s="251" t="s">
        <v>235</v>
      </c>
      <c r="E487" s="251"/>
      <c r="F487" s="252">
        <v>2220895.6</v>
      </c>
    </row>
    <row r="488" spans="1:6" ht="15.75" outlineLevel="4">
      <c r="A488" s="113">
        <f t="shared" si="9"/>
        <v>478</v>
      </c>
      <c r="B488" s="201" t="s">
        <v>348</v>
      </c>
      <c r="C488" s="251" t="s">
        <v>855</v>
      </c>
      <c r="D488" s="251" t="s">
        <v>493</v>
      </c>
      <c r="E488" s="251"/>
      <c r="F488" s="252">
        <v>2220895.6</v>
      </c>
    </row>
    <row r="489" spans="1:6" ht="31.5" outlineLevel="5">
      <c r="A489" s="113">
        <f t="shared" si="9"/>
        <v>479</v>
      </c>
      <c r="B489" s="201" t="s">
        <v>475</v>
      </c>
      <c r="C489" s="251" t="s">
        <v>855</v>
      </c>
      <c r="D489" s="251" t="s">
        <v>493</v>
      </c>
      <c r="E489" s="251" t="s">
        <v>460</v>
      </c>
      <c r="F489" s="252">
        <v>2220895.6</v>
      </c>
    </row>
    <row r="490" spans="1:6" ht="31.5" outlineLevel="6">
      <c r="A490" s="113">
        <f t="shared" si="9"/>
        <v>480</v>
      </c>
      <c r="B490" s="201" t="s">
        <v>455</v>
      </c>
      <c r="C490" s="251" t="s">
        <v>855</v>
      </c>
      <c r="D490" s="251" t="s">
        <v>493</v>
      </c>
      <c r="E490" s="251" t="s">
        <v>470</v>
      </c>
      <c r="F490" s="252">
        <v>2220895.6</v>
      </c>
    </row>
    <row r="491" spans="1:6" ht="31.5" outlineLevel="3">
      <c r="A491" s="113">
        <f t="shared" si="9"/>
        <v>481</v>
      </c>
      <c r="B491" s="201" t="s">
        <v>694</v>
      </c>
      <c r="C491" s="251" t="s">
        <v>855</v>
      </c>
      <c r="D491" s="251" t="s">
        <v>557</v>
      </c>
      <c r="E491" s="251"/>
      <c r="F491" s="252">
        <v>27100.51</v>
      </c>
    </row>
    <row r="492" spans="1:6" ht="31.5" outlineLevel="4">
      <c r="A492" s="113">
        <f t="shared" si="9"/>
        <v>482</v>
      </c>
      <c r="B492" s="201" t="s">
        <v>558</v>
      </c>
      <c r="C492" s="251" t="s">
        <v>855</v>
      </c>
      <c r="D492" s="251" t="s">
        <v>236</v>
      </c>
      <c r="E492" s="251"/>
      <c r="F492" s="252">
        <v>27100.51</v>
      </c>
    </row>
    <row r="493" spans="1:6" ht="31.5" outlineLevel="5">
      <c r="A493" s="113">
        <f t="shared" si="9"/>
        <v>483</v>
      </c>
      <c r="B493" s="201" t="s">
        <v>475</v>
      </c>
      <c r="C493" s="251" t="s">
        <v>855</v>
      </c>
      <c r="D493" s="251" t="s">
        <v>236</v>
      </c>
      <c r="E493" s="251" t="s">
        <v>460</v>
      </c>
      <c r="F493" s="252">
        <v>27100.51</v>
      </c>
    </row>
    <row r="494" spans="1:6" ht="31.5" outlineLevel="6">
      <c r="A494" s="113">
        <f t="shared" si="9"/>
        <v>484</v>
      </c>
      <c r="B494" s="201" t="s">
        <v>455</v>
      </c>
      <c r="C494" s="251" t="s">
        <v>855</v>
      </c>
      <c r="D494" s="251" t="s">
        <v>236</v>
      </c>
      <c r="E494" s="251" t="s">
        <v>470</v>
      </c>
      <c r="F494" s="252">
        <v>27100.51</v>
      </c>
    </row>
    <row r="495" spans="1:6" ht="173.25" outlineLevel="2">
      <c r="A495" s="113">
        <f t="shared" si="9"/>
        <v>485</v>
      </c>
      <c r="B495" s="204" t="s">
        <v>1069</v>
      </c>
      <c r="C495" s="251" t="s">
        <v>1070</v>
      </c>
      <c r="D495" s="251"/>
      <c r="E495" s="251"/>
      <c r="F495" s="252">
        <v>214000</v>
      </c>
    </row>
    <row r="496" spans="1:6" ht="31.5" outlineLevel="3">
      <c r="A496" s="113">
        <f t="shared" si="9"/>
        <v>486</v>
      </c>
      <c r="B496" s="201" t="s">
        <v>694</v>
      </c>
      <c r="C496" s="251" t="s">
        <v>1070</v>
      </c>
      <c r="D496" s="251" t="s">
        <v>557</v>
      </c>
      <c r="E496" s="251"/>
      <c r="F496" s="252">
        <v>214000</v>
      </c>
    </row>
    <row r="497" spans="1:6" ht="31.5" outlineLevel="4">
      <c r="A497" s="113">
        <f t="shared" si="9"/>
        <v>487</v>
      </c>
      <c r="B497" s="201" t="s">
        <v>558</v>
      </c>
      <c r="C497" s="251" t="s">
        <v>1070</v>
      </c>
      <c r="D497" s="251" t="s">
        <v>236</v>
      </c>
      <c r="E497" s="251"/>
      <c r="F497" s="252">
        <v>214000</v>
      </c>
    </row>
    <row r="498" spans="1:6" ht="31.5" outlineLevel="5">
      <c r="A498" s="113">
        <f t="shared" si="9"/>
        <v>488</v>
      </c>
      <c r="B498" s="201" t="s">
        <v>475</v>
      </c>
      <c r="C498" s="251" t="s">
        <v>1070</v>
      </c>
      <c r="D498" s="251" t="s">
        <v>236</v>
      </c>
      <c r="E498" s="251" t="s">
        <v>460</v>
      </c>
      <c r="F498" s="252">
        <v>214000</v>
      </c>
    </row>
    <row r="499" spans="1:6" ht="31.5" outlineLevel="6">
      <c r="A499" s="113">
        <f t="shared" si="9"/>
        <v>489</v>
      </c>
      <c r="B499" s="201" t="s">
        <v>455</v>
      </c>
      <c r="C499" s="251" t="s">
        <v>1070</v>
      </c>
      <c r="D499" s="251" t="s">
        <v>236</v>
      </c>
      <c r="E499" s="251" t="s">
        <v>470</v>
      </c>
      <c r="F499" s="252">
        <v>214000</v>
      </c>
    </row>
    <row r="500" spans="1:6" ht="173.25" outlineLevel="2">
      <c r="A500" s="113">
        <f t="shared" si="9"/>
        <v>490</v>
      </c>
      <c r="B500" s="204" t="s">
        <v>1071</v>
      </c>
      <c r="C500" s="251" t="s">
        <v>1072</v>
      </c>
      <c r="D500" s="251"/>
      <c r="E500" s="251"/>
      <c r="F500" s="252">
        <v>214</v>
      </c>
    </row>
    <row r="501" spans="1:6" ht="31.5" outlineLevel="3">
      <c r="A501" s="113">
        <f t="shared" si="9"/>
        <v>491</v>
      </c>
      <c r="B501" s="201" t="s">
        <v>694</v>
      </c>
      <c r="C501" s="251" t="s">
        <v>1072</v>
      </c>
      <c r="D501" s="251" t="s">
        <v>557</v>
      </c>
      <c r="E501" s="251"/>
      <c r="F501" s="252">
        <v>214</v>
      </c>
    </row>
    <row r="502" spans="1:6" ht="31.5" outlineLevel="4">
      <c r="A502" s="113">
        <f t="shared" si="9"/>
        <v>492</v>
      </c>
      <c r="B502" s="201" t="s">
        <v>558</v>
      </c>
      <c r="C502" s="251" t="s">
        <v>1072</v>
      </c>
      <c r="D502" s="251" t="s">
        <v>236</v>
      </c>
      <c r="E502" s="251"/>
      <c r="F502" s="252">
        <v>214</v>
      </c>
    </row>
    <row r="503" spans="1:6" ht="31.5" outlineLevel="5">
      <c r="A503" s="113">
        <f t="shared" si="9"/>
        <v>493</v>
      </c>
      <c r="B503" s="201" t="s">
        <v>475</v>
      </c>
      <c r="C503" s="251" t="s">
        <v>1072</v>
      </c>
      <c r="D503" s="251" t="s">
        <v>236</v>
      </c>
      <c r="E503" s="251" t="s">
        <v>460</v>
      </c>
      <c r="F503" s="252">
        <v>214</v>
      </c>
    </row>
    <row r="504" spans="1:6" ht="31.5" outlineLevel="6">
      <c r="A504" s="113">
        <f t="shared" si="9"/>
        <v>494</v>
      </c>
      <c r="B504" s="201" t="s">
        <v>455</v>
      </c>
      <c r="C504" s="251" t="s">
        <v>1072</v>
      </c>
      <c r="D504" s="251" t="s">
        <v>236</v>
      </c>
      <c r="E504" s="251" t="s">
        <v>470</v>
      </c>
      <c r="F504" s="252">
        <v>214</v>
      </c>
    </row>
    <row r="505" spans="1:6" ht="31.5" outlineLevel="1">
      <c r="A505" s="113">
        <f t="shared" si="9"/>
        <v>495</v>
      </c>
      <c r="B505" s="201" t="s">
        <v>326</v>
      </c>
      <c r="C505" s="251" t="s">
        <v>724</v>
      </c>
      <c r="D505" s="251"/>
      <c r="E505" s="251"/>
      <c r="F505" s="252">
        <v>492916.44</v>
      </c>
    </row>
    <row r="506" spans="1:6" ht="78.75" outlineLevel="2">
      <c r="A506" s="113">
        <f t="shared" si="9"/>
        <v>496</v>
      </c>
      <c r="B506" s="204" t="s">
        <v>739</v>
      </c>
      <c r="C506" s="251" t="s">
        <v>725</v>
      </c>
      <c r="D506" s="251"/>
      <c r="E506" s="251"/>
      <c r="F506" s="252">
        <v>474659.67</v>
      </c>
    </row>
    <row r="507" spans="1:6" ht="63" outlineLevel="3">
      <c r="A507" s="113">
        <f t="shared" si="9"/>
        <v>497</v>
      </c>
      <c r="B507" s="201" t="s">
        <v>555</v>
      </c>
      <c r="C507" s="251" t="s">
        <v>725</v>
      </c>
      <c r="D507" s="251" t="s">
        <v>235</v>
      </c>
      <c r="E507" s="251"/>
      <c r="F507" s="252">
        <v>456418.91</v>
      </c>
    </row>
    <row r="508" spans="1:6" ht="31.5" outlineLevel="4">
      <c r="A508" s="113">
        <f t="shared" si="9"/>
        <v>498</v>
      </c>
      <c r="B508" s="201" t="s">
        <v>556</v>
      </c>
      <c r="C508" s="251" t="s">
        <v>725</v>
      </c>
      <c r="D508" s="251" t="s">
        <v>249</v>
      </c>
      <c r="E508" s="251"/>
      <c r="F508" s="252">
        <v>456418.91</v>
      </c>
    </row>
    <row r="509" spans="1:6" ht="15.75" outlineLevel="5">
      <c r="A509" s="113">
        <f t="shared" si="9"/>
        <v>499</v>
      </c>
      <c r="B509" s="201" t="s">
        <v>551</v>
      </c>
      <c r="C509" s="251" t="s">
        <v>725</v>
      </c>
      <c r="D509" s="251" t="s">
        <v>249</v>
      </c>
      <c r="E509" s="251" t="s">
        <v>458</v>
      </c>
      <c r="F509" s="252">
        <v>456418.91</v>
      </c>
    </row>
    <row r="510" spans="1:6" ht="47.25" outlineLevel="6">
      <c r="A510" s="113">
        <f t="shared" si="9"/>
        <v>500</v>
      </c>
      <c r="B510" s="201" t="s">
        <v>410</v>
      </c>
      <c r="C510" s="251" t="s">
        <v>725</v>
      </c>
      <c r="D510" s="251" t="s">
        <v>249</v>
      </c>
      <c r="E510" s="251" t="s">
        <v>438</v>
      </c>
      <c r="F510" s="252">
        <v>456418.91</v>
      </c>
    </row>
    <row r="511" spans="1:6" ht="31.5" outlineLevel="3">
      <c r="A511" s="113">
        <f t="shared" si="9"/>
        <v>501</v>
      </c>
      <c r="B511" s="201" t="s">
        <v>694</v>
      </c>
      <c r="C511" s="251" t="s">
        <v>725</v>
      </c>
      <c r="D511" s="251" t="s">
        <v>557</v>
      </c>
      <c r="E511" s="251"/>
      <c r="F511" s="252">
        <v>18240.759999999998</v>
      </c>
    </row>
    <row r="512" spans="1:6" ht="31.5" outlineLevel="4">
      <c r="A512" s="113">
        <f t="shared" si="9"/>
        <v>502</v>
      </c>
      <c r="B512" s="201" t="s">
        <v>558</v>
      </c>
      <c r="C512" s="251" t="s">
        <v>725</v>
      </c>
      <c r="D512" s="251" t="s">
        <v>236</v>
      </c>
      <c r="E512" s="251"/>
      <c r="F512" s="252">
        <v>18240.759999999998</v>
      </c>
    </row>
    <row r="513" spans="1:6" ht="15.75" outlineLevel="5">
      <c r="A513" s="113">
        <f t="shared" si="9"/>
        <v>503</v>
      </c>
      <c r="B513" s="201" t="s">
        <v>551</v>
      </c>
      <c r="C513" s="251" t="s">
        <v>725</v>
      </c>
      <c r="D513" s="251" t="s">
        <v>236</v>
      </c>
      <c r="E513" s="251" t="s">
        <v>458</v>
      </c>
      <c r="F513" s="252">
        <v>18240.759999999998</v>
      </c>
    </row>
    <row r="514" spans="1:6" ht="47.25" outlineLevel="6">
      <c r="A514" s="113">
        <f t="shared" si="9"/>
        <v>504</v>
      </c>
      <c r="B514" s="201" t="s">
        <v>410</v>
      </c>
      <c r="C514" s="251" t="s">
        <v>725</v>
      </c>
      <c r="D514" s="251" t="s">
        <v>236</v>
      </c>
      <c r="E514" s="251" t="s">
        <v>438</v>
      </c>
      <c r="F514" s="252">
        <v>18240.759999999998</v>
      </c>
    </row>
    <row r="515" spans="1:6" ht="94.5" outlineLevel="2">
      <c r="A515" s="113">
        <f t="shared" si="9"/>
        <v>505</v>
      </c>
      <c r="B515" s="204" t="s">
        <v>1063</v>
      </c>
      <c r="C515" s="251" t="s">
        <v>1064</v>
      </c>
      <c r="D515" s="251"/>
      <c r="E515" s="251"/>
      <c r="F515" s="252">
        <v>18256.77</v>
      </c>
    </row>
    <row r="516" spans="1:6" ht="63" outlineLevel="3">
      <c r="A516" s="113">
        <f t="shared" si="9"/>
        <v>506</v>
      </c>
      <c r="B516" s="201" t="s">
        <v>555</v>
      </c>
      <c r="C516" s="251" t="s">
        <v>1064</v>
      </c>
      <c r="D516" s="251" t="s">
        <v>235</v>
      </c>
      <c r="E516" s="251"/>
      <c r="F516" s="252">
        <v>18256.77</v>
      </c>
    </row>
    <row r="517" spans="1:6" ht="31.5" outlineLevel="4">
      <c r="A517" s="113">
        <f t="shared" si="9"/>
        <v>507</v>
      </c>
      <c r="B517" s="201" t="s">
        <v>556</v>
      </c>
      <c r="C517" s="251" t="s">
        <v>1064</v>
      </c>
      <c r="D517" s="251" t="s">
        <v>249</v>
      </c>
      <c r="E517" s="251"/>
      <c r="F517" s="252">
        <v>18256.77</v>
      </c>
    </row>
    <row r="518" spans="1:6" ht="15.75" outlineLevel="5">
      <c r="A518" s="113">
        <f t="shared" si="9"/>
        <v>508</v>
      </c>
      <c r="B518" s="201" t="s">
        <v>551</v>
      </c>
      <c r="C518" s="251" t="s">
        <v>1064</v>
      </c>
      <c r="D518" s="251" t="s">
        <v>249</v>
      </c>
      <c r="E518" s="251" t="s">
        <v>458</v>
      </c>
      <c r="F518" s="252">
        <v>18256.77</v>
      </c>
    </row>
    <row r="519" spans="1:6" ht="47.25" outlineLevel="6">
      <c r="A519" s="113">
        <f t="shared" si="9"/>
        <v>509</v>
      </c>
      <c r="B519" s="201" t="s">
        <v>410</v>
      </c>
      <c r="C519" s="251" t="s">
        <v>1064</v>
      </c>
      <c r="D519" s="251" t="s">
        <v>249</v>
      </c>
      <c r="E519" s="251" t="s">
        <v>438</v>
      </c>
      <c r="F519" s="252">
        <v>18256.77</v>
      </c>
    </row>
    <row r="520" spans="1:6" ht="31.5">
      <c r="A520" s="113">
        <f t="shared" si="9"/>
        <v>510</v>
      </c>
      <c r="B520" s="201" t="s">
        <v>552</v>
      </c>
      <c r="C520" s="251" t="s">
        <v>3</v>
      </c>
      <c r="D520" s="251"/>
      <c r="E520" s="251"/>
      <c r="F520" s="252">
        <v>76543613.629999995</v>
      </c>
    </row>
    <row r="521" spans="1:6" ht="63" outlineLevel="1">
      <c r="A521" s="113">
        <f t="shared" si="9"/>
        <v>511</v>
      </c>
      <c r="B521" s="201" t="s">
        <v>287</v>
      </c>
      <c r="C521" s="251" t="s">
        <v>9</v>
      </c>
      <c r="D521" s="251"/>
      <c r="E521" s="251"/>
      <c r="F521" s="252">
        <v>67252015.659999996</v>
      </c>
    </row>
    <row r="522" spans="1:6" ht="110.25" outlineLevel="2">
      <c r="A522" s="113">
        <f t="shared" si="9"/>
        <v>512</v>
      </c>
      <c r="B522" s="204" t="s">
        <v>288</v>
      </c>
      <c r="C522" s="251" t="s">
        <v>73</v>
      </c>
      <c r="D522" s="251"/>
      <c r="E522" s="251"/>
      <c r="F522" s="252">
        <v>10527686</v>
      </c>
    </row>
    <row r="523" spans="1:6" ht="15.75" outlineLevel="3">
      <c r="A523" s="113">
        <f t="shared" si="9"/>
        <v>513</v>
      </c>
      <c r="B523" s="201" t="s">
        <v>299</v>
      </c>
      <c r="C523" s="251" t="s">
        <v>73</v>
      </c>
      <c r="D523" s="251" t="s">
        <v>300</v>
      </c>
      <c r="E523" s="251"/>
      <c r="F523" s="252">
        <v>10527686</v>
      </c>
    </row>
    <row r="524" spans="1:6" ht="15.75" outlineLevel="4">
      <c r="A524" s="113">
        <f t="shared" si="9"/>
        <v>514</v>
      </c>
      <c r="B524" s="201" t="s">
        <v>289</v>
      </c>
      <c r="C524" s="251" t="s">
        <v>73</v>
      </c>
      <c r="D524" s="251" t="s">
        <v>290</v>
      </c>
      <c r="E524" s="251"/>
      <c r="F524" s="252">
        <v>10527686</v>
      </c>
    </row>
    <row r="525" spans="1:6" ht="47.25" outlineLevel="5">
      <c r="A525" s="113">
        <f t="shared" ref="A525:A588" si="10">A524+1</f>
        <v>515</v>
      </c>
      <c r="B525" s="201" t="s">
        <v>695</v>
      </c>
      <c r="C525" s="251" t="s">
        <v>73</v>
      </c>
      <c r="D525" s="251" t="s">
        <v>290</v>
      </c>
      <c r="E525" s="251" t="s">
        <v>469</v>
      </c>
      <c r="F525" s="252">
        <v>10527686</v>
      </c>
    </row>
    <row r="526" spans="1:6" ht="31.5" outlineLevel="6">
      <c r="A526" s="113">
        <f t="shared" si="10"/>
        <v>516</v>
      </c>
      <c r="B526" s="201" t="s">
        <v>286</v>
      </c>
      <c r="C526" s="251" t="s">
        <v>73</v>
      </c>
      <c r="D526" s="251" t="s">
        <v>290</v>
      </c>
      <c r="E526" s="251" t="s">
        <v>437</v>
      </c>
      <c r="F526" s="252">
        <v>10527686</v>
      </c>
    </row>
    <row r="527" spans="1:6" ht="94.5" outlineLevel="2">
      <c r="A527" s="113">
        <f t="shared" si="10"/>
        <v>517</v>
      </c>
      <c r="B527" s="204" t="s">
        <v>857</v>
      </c>
      <c r="C527" s="251" t="s">
        <v>858</v>
      </c>
      <c r="D527" s="251"/>
      <c r="E527" s="251"/>
      <c r="F527" s="252">
        <v>44212629.659999996</v>
      </c>
    </row>
    <row r="528" spans="1:6" ht="15.75" outlineLevel="3">
      <c r="A528" s="113">
        <f t="shared" si="10"/>
        <v>518</v>
      </c>
      <c r="B528" s="201" t="s">
        <v>299</v>
      </c>
      <c r="C528" s="251" t="s">
        <v>858</v>
      </c>
      <c r="D528" s="251" t="s">
        <v>300</v>
      </c>
      <c r="E528" s="251"/>
      <c r="F528" s="252">
        <v>44212629.659999996</v>
      </c>
    </row>
    <row r="529" spans="1:6" ht="15.75" outlineLevel="4">
      <c r="A529" s="113">
        <f t="shared" si="10"/>
        <v>519</v>
      </c>
      <c r="B529" s="201" t="s">
        <v>419</v>
      </c>
      <c r="C529" s="251" t="s">
        <v>858</v>
      </c>
      <c r="D529" s="251" t="s">
        <v>307</v>
      </c>
      <c r="E529" s="251"/>
      <c r="F529" s="252">
        <v>44212629.659999996</v>
      </c>
    </row>
    <row r="530" spans="1:6" ht="47.25" outlineLevel="5">
      <c r="A530" s="113">
        <f t="shared" si="10"/>
        <v>520</v>
      </c>
      <c r="B530" s="201" t="s">
        <v>695</v>
      </c>
      <c r="C530" s="251" t="s">
        <v>858</v>
      </c>
      <c r="D530" s="251" t="s">
        <v>307</v>
      </c>
      <c r="E530" s="251" t="s">
        <v>469</v>
      </c>
      <c r="F530" s="252">
        <v>44212629.659999996</v>
      </c>
    </row>
    <row r="531" spans="1:6" ht="15.75" outlineLevel="6">
      <c r="A531" s="113">
        <f t="shared" si="10"/>
        <v>521</v>
      </c>
      <c r="B531" s="201" t="s">
        <v>10</v>
      </c>
      <c r="C531" s="251" t="s">
        <v>858</v>
      </c>
      <c r="D531" s="251" t="s">
        <v>307</v>
      </c>
      <c r="E531" s="251" t="s">
        <v>11</v>
      </c>
      <c r="F531" s="252">
        <v>44212629.659999996</v>
      </c>
    </row>
    <row r="532" spans="1:6" ht="94.5" outlineLevel="2">
      <c r="A532" s="113">
        <f t="shared" si="10"/>
        <v>522</v>
      </c>
      <c r="B532" s="204" t="s">
        <v>291</v>
      </c>
      <c r="C532" s="251" t="s">
        <v>74</v>
      </c>
      <c r="D532" s="251"/>
      <c r="E532" s="251"/>
      <c r="F532" s="252">
        <v>12511700</v>
      </c>
    </row>
    <row r="533" spans="1:6" ht="15.75" outlineLevel="3">
      <c r="A533" s="113">
        <f t="shared" si="10"/>
        <v>523</v>
      </c>
      <c r="B533" s="201" t="s">
        <v>299</v>
      </c>
      <c r="C533" s="251" t="s">
        <v>74</v>
      </c>
      <c r="D533" s="251" t="s">
        <v>300</v>
      </c>
      <c r="E533" s="251"/>
      <c r="F533" s="252">
        <v>12511700</v>
      </c>
    </row>
    <row r="534" spans="1:6" ht="15.75" outlineLevel="4">
      <c r="A534" s="113">
        <f t="shared" si="10"/>
        <v>524</v>
      </c>
      <c r="B534" s="201" t="s">
        <v>289</v>
      </c>
      <c r="C534" s="251" t="s">
        <v>74</v>
      </c>
      <c r="D534" s="251" t="s">
        <v>290</v>
      </c>
      <c r="E534" s="251"/>
      <c r="F534" s="252">
        <v>12511700</v>
      </c>
    </row>
    <row r="535" spans="1:6" ht="47.25" outlineLevel="5">
      <c r="A535" s="113">
        <f t="shared" si="10"/>
        <v>525</v>
      </c>
      <c r="B535" s="201" t="s">
        <v>695</v>
      </c>
      <c r="C535" s="251" t="s">
        <v>74</v>
      </c>
      <c r="D535" s="251" t="s">
        <v>290</v>
      </c>
      <c r="E535" s="251" t="s">
        <v>469</v>
      </c>
      <c r="F535" s="252">
        <v>12511700</v>
      </c>
    </row>
    <row r="536" spans="1:6" ht="31.5" outlineLevel="6">
      <c r="A536" s="113">
        <f t="shared" si="10"/>
        <v>526</v>
      </c>
      <c r="B536" s="201" t="s">
        <v>286</v>
      </c>
      <c r="C536" s="251" t="s">
        <v>74</v>
      </c>
      <c r="D536" s="251" t="s">
        <v>290</v>
      </c>
      <c r="E536" s="251" t="s">
        <v>437</v>
      </c>
      <c r="F536" s="252">
        <v>12511700</v>
      </c>
    </row>
    <row r="537" spans="1:6" ht="31.5" outlineLevel="1">
      <c r="A537" s="113">
        <f t="shared" si="10"/>
        <v>527</v>
      </c>
      <c r="B537" s="201" t="s">
        <v>309</v>
      </c>
      <c r="C537" s="251" t="s">
        <v>8</v>
      </c>
      <c r="D537" s="251"/>
      <c r="E537" s="251"/>
      <c r="F537" s="252">
        <v>20000</v>
      </c>
    </row>
    <row r="538" spans="1:6" ht="63" outlineLevel="2">
      <c r="A538" s="113">
        <f t="shared" si="10"/>
        <v>528</v>
      </c>
      <c r="B538" s="201" t="s">
        <v>310</v>
      </c>
      <c r="C538" s="251" t="s">
        <v>72</v>
      </c>
      <c r="D538" s="251"/>
      <c r="E538" s="251"/>
      <c r="F538" s="252">
        <v>20000</v>
      </c>
    </row>
    <row r="539" spans="1:6" ht="15.75" outlineLevel="3">
      <c r="A539" s="113">
        <f t="shared" si="10"/>
        <v>529</v>
      </c>
      <c r="B539" s="201" t="s">
        <v>311</v>
      </c>
      <c r="C539" s="251" t="s">
        <v>72</v>
      </c>
      <c r="D539" s="251" t="s">
        <v>312</v>
      </c>
      <c r="E539" s="251"/>
      <c r="F539" s="252">
        <v>20000</v>
      </c>
    </row>
    <row r="540" spans="1:6" ht="15.75" outlineLevel="4">
      <c r="A540" s="113">
        <f t="shared" si="10"/>
        <v>530</v>
      </c>
      <c r="B540" s="201" t="s">
        <v>313</v>
      </c>
      <c r="C540" s="251" t="s">
        <v>72</v>
      </c>
      <c r="D540" s="251" t="s">
        <v>314</v>
      </c>
      <c r="E540" s="251"/>
      <c r="F540" s="252">
        <v>20000</v>
      </c>
    </row>
    <row r="541" spans="1:6" ht="31.5" outlineLevel="5">
      <c r="A541" s="113">
        <f t="shared" si="10"/>
        <v>531</v>
      </c>
      <c r="B541" s="201" t="s">
        <v>308</v>
      </c>
      <c r="C541" s="251" t="s">
        <v>72</v>
      </c>
      <c r="D541" s="251" t="s">
        <v>314</v>
      </c>
      <c r="E541" s="251" t="s">
        <v>468</v>
      </c>
      <c r="F541" s="252">
        <v>20000</v>
      </c>
    </row>
    <row r="542" spans="1:6" ht="31.5" outlineLevel="6">
      <c r="A542" s="113">
        <f t="shared" si="10"/>
        <v>532</v>
      </c>
      <c r="B542" s="201" t="s">
        <v>232</v>
      </c>
      <c r="C542" s="251" t="s">
        <v>72</v>
      </c>
      <c r="D542" s="251" t="s">
        <v>314</v>
      </c>
      <c r="E542" s="251" t="s">
        <v>436</v>
      </c>
      <c r="F542" s="252">
        <v>20000</v>
      </c>
    </row>
    <row r="543" spans="1:6" ht="31.5" outlineLevel="1">
      <c r="A543" s="113">
        <f t="shared" si="10"/>
        <v>533</v>
      </c>
      <c r="B543" s="201" t="s">
        <v>553</v>
      </c>
      <c r="C543" s="251" t="s">
        <v>4</v>
      </c>
      <c r="D543" s="251"/>
      <c r="E543" s="251"/>
      <c r="F543" s="252">
        <v>9271597.9700000007</v>
      </c>
    </row>
    <row r="544" spans="1:6" ht="63" outlineLevel="2">
      <c r="A544" s="113">
        <f t="shared" si="10"/>
        <v>534</v>
      </c>
      <c r="B544" s="201" t="s">
        <v>554</v>
      </c>
      <c r="C544" s="251" t="s">
        <v>70</v>
      </c>
      <c r="D544" s="251"/>
      <c r="E544" s="251"/>
      <c r="F544" s="252">
        <v>6507057.6799999997</v>
      </c>
    </row>
    <row r="545" spans="1:6" ht="63" outlineLevel="3">
      <c r="A545" s="113">
        <f t="shared" si="10"/>
        <v>535</v>
      </c>
      <c r="B545" s="201" t="s">
        <v>555</v>
      </c>
      <c r="C545" s="251" t="s">
        <v>70</v>
      </c>
      <c r="D545" s="251" t="s">
        <v>235</v>
      </c>
      <c r="E545" s="251"/>
      <c r="F545" s="252">
        <v>5972069.9299999997</v>
      </c>
    </row>
    <row r="546" spans="1:6" ht="31.5" outlineLevel="4">
      <c r="A546" s="113">
        <f t="shared" si="10"/>
        <v>536</v>
      </c>
      <c r="B546" s="201" t="s">
        <v>556</v>
      </c>
      <c r="C546" s="251" t="s">
        <v>70</v>
      </c>
      <c r="D546" s="251" t="s">
        <v>249</v>
      </c>
      <c r="E546" s="251"/>
      <c r="F546" s="252">
        <v>5972069.9299999997</v>
      </c>
    </row>
    <row r="547" spans="1:6" ht="15.75" outlineLevel="5">
      <c r="A547" s="113">
        <f t="shared" si="10"/>
        <v>537</v>
      </c>
      <c r="B547" s="201" t="s">
        <v>551</v>
      </c>
      <c r="C547" s="251" t="s">
        <v>70</v>
      </c>
      <c r="D547" s="251" t="s">
        <v>249</v>
      </c>
      <c r="E547" s="251" t="s">
        <v>458</v>
      </c>
      <c r="F547" s="252">
        <v>5972069.9299999997</v>
      </c>
    </row>
    <row r="548" spans="1:6" ht="31.5" outlineLevel="6">
      <c r="A548" s="113">
        <f t="shared" si="10"/>
        <v>538</v>
      </c>
      <c r="B548" s="201" t="s">
        <v>452</v>
      </c>
      <c r="C548" s="251" t="s">
        <v>70</v>
      </c>
      <c r="D548" s="251" t="s">
        <v>249</v>
      </c>
      <c r="E548" s="251" t="s">
        <v>432</v>
      </c>
      <c r="F548" s="252">
        <v>5972069.9299999997</v>
      </c>
    </row>
    <row r="549" spans="1:6" ht="31.5" outlineLevel="3">
      <c r="A549" s="113">
        <f t="shared" si="10"/>
        <v>539</v>
      </c>
      <c r="B549" s="201" t="s">
        <v>694</v>
      </c>
      <c r="C549" s="251" t="s">
        <v>70</v>
      </c>
      <c r="D549" s="251" t="s">
        <v>557</v>
      </c>
      <c r="E549" s="251"/>
      <c r="F549" s="252">
        <v>534264.81999999995</v>
      </c>
    </row>
    <row r="550" spans="1:6" ht="31.5" outlineLevel="4">
      <c r="A550" s="113">
        <f t="shared" si="10"/>
        <v>540</v>
      </c>
      <c r="B550" s="201" t="s">
        <v>558</v>
      </c>
      <c r="C550" s="251" t="s">
        <v>70</v>
      </c>
      <c r="D550" s="251" t="s">
        <v>236</v>
      </c>
      <c r="E550" s="251"/>
      <c r="F550" s="252">
        <v>534264.81999999995</v>
      </c>
    </row>
    <row r="551" spans="1:6" ht="15.75" outlineLevel="5">
      <c r="A551" s="113">
        <f t="shared" si="10"/>
        <v>541</v>
      </c>
      <c r="B551" s="201" t="s">
        <v>551</v>
      </c>
      <c r="C551" s="251" t="s">
        <v>70</v>
      </c>
      <c r="D551" s="251" t="s">
        <v>236</v>
      </c>
      <c r="E551" s="251" t="s">
        <v>458</v>
      </c>
      <c r="F551" s="252">
        <v>534264.81999999995</v>
      </c>
    </row>
    <row r="552" spans="1:6" ht="31.5" outlineLevel="6">
      <c r="A552" s="113">
        <f t="shared" si="10"/>
        <v>542</v>
      </c>
      <c r="B552" s="201" t="s">
        <v>452</v>
      </c>
      <c r="C552" s="251" t="s">
        <v>70</v>
      </c>
      <c r="D552" s="251" t="s">
        <v>236</v>
      </c>
      <c r="E552" s="251" t="s">
        <v>432</v>
      </c>
      <c r="F552" s="252">
        <v>534264.81999999995</v>
      </c>
    </row>
    <row r="553" spans="1:6" ht="15.75" outlineLevel="3">
      <c r="A553" s="113">
        <f t="shared" si="10"/>
        <v>543</v>
      </c>
      <c r="B553" s="201" t="s">
        <v>487</v>
      </c>
      <c r="C553" s="251" t="s">
        <v>70</v>
      </c>
      <c r="D553" s="251" t="s">
        <v>488</v>
      </c>
      <c r="E553" s="251"/>
      <c r="F553" s="252">
        <v>722.93</v>
      </c>
    </row>
    <row r="554" spans="1:6" ht="15.75" outlineLevel="4">
      <c r="A554" s="113">
        <f t="shared" si="10"/>
        <v>544</v>
      </c>
      <c r="B554" s="201" t="s">
        <v>315</v>
      </c>
      <c r="C554" s="251" t="s">
        <v>70</v>
      </c>
      <c r="D554" s="251" t="s">
        <v>316</v>
      </c>
      <c r="E554" s="251"/>
      <c r="F554" s="252">
        <v>722.93</v>
      </c>
    </row>
    <row r="555" spans="1:6" ht="15.75" outlineLevel="5">
      <c r="A555" s="113">
        <f t="shared" si="10"/>
        <v>545</v>
      </c>
      <c r="B555" s="201" t="s">
        <v>551</v>
      </c>
      <c r="C555" s="251" t="s">
        <v>70</v>
      </c>
      <c r="D555" s="251" t="s">
        <v>316</v>
      </c>
      <c r="E555" s="251" t="s">
        <v>458</v>
      </c>
      <c r="F555" s="252">
        <v>722.93</v>
      </c>
    </row>
    <row r="556" spans="1:6" ht="31.5" outlineLevel="6">
      <c r="A556" s="113">
        <f t="shared" si="10"/>
        <v>546</v>
      </c>
      <c r="B556" s="201" t="s">
        <v>452</v>
      </c>
      <c r="C556" s="251" t="s">
        <v>70</v>
      </c>
      <c r="D556" s="251" t="s">
        <v>316</v>
      </c>
      <c r="E556" s="251" t="s">
        <v>432</v>
      </c>
      <c r="F556" s="252">
        <v>722.93</v>
      </c>
    </row>
    <row r="557" spans="1:6" ht="63" outlineLevel="2">
      <c r="A557" s="113">
        <f t="shared" si="10"/>
        <v>547</v>
      </c>
      <c r="B557" s="201" t="s">
        <v>559</v>
      </c>
      <c r="C557" s="251" t="s">
        <v>71</v>
      </c>
      <c r="D557" s="251"/>
      <c r="E557" s="251"/>
      <c r="F557" s="252">
        <v>2432758.23</v>
      </c>
    </row>
    <row r="558" spans="1:6" ht="63" outlineLevel="3">
      <c r="A558" s="113">
        <f t="shared" si="10"/>
        <v>548</v>
      </c>
      <c r="B558" s="201" t="s">
        <v>555</v>
      </c>
      <c r="C558" s="251" t="s">
        <v>71</v>
      </c>
      <c r="D558" s="251" t="s">
        <v>235</v>
      </c>
      <c r="E558" s="251"/>
      <c r="F558" s="252">
        <v>2325538.23</v>
      </c>
    </row>
    <row r="559" spans="1:6" ht="31.5" outlineLevel="4">
      <c r="A559" s="113">
        <f t="shared" si="10"/>
        <v>549</v>
      </c>
      <c r="B559" s="201" t="s">
        <v>556</v>
      </c>
      <c r="C559" s="251" t="s">
        <v>71</v>
      </c>
      <c r="D559" s="251" t="s">
        <v>249</v>
      </c>
      <c r="E559" s="251"/>
      <c r="F559" s="252">
        <v>2325538.23</v>
      </c>
    </row>
    <row r="560" spans="1:6" ht="15.75" outlineLevel="5">
      <c r="A560" s="113">
        <f t="shared" si="10"/>
        <v>550</v>
      </c>
      <c r="B560" s="201" t="s">
        <v>551</v>
      </c>
      <c r="C560" s="251" t="s">
        <v>71</v>
      </c>
      <c r="D560" s="251" t="s">
        <v>249</v>
      </c>
      <c r="E560" s="251" t="s">
        <v>458</v>
      </c>
      <c r="F560" s="252">
        <v>2325538.23</v>
      </c>
    </row>
    <row r="561" spans="1:6" ht="31.5" outlineLevel="6">
      <c r="A561" s="113">
        <f t="shared" si="10"/>
        <v>551</v>
      </c>
      <c r="B561" s="201" t="s">
        <v>452</v>
      </c>
      <c r="C561" s="251" t="s">
        <v>71</v>
      </c>
      <c r="D561" s="251" t="s">
        <v>249</v>
      </c>
      <c r="E561" s="251" t="s">
        <v>432</v>
      </c>
      <c r="F561" s="252">
        <v>2325538.23</v>
      </c>
    </row>
    <row r="562" spans="1:6" ht="31.5" outlineLevel="3">
      <c r="A562" s="113">
        <f t="shared" si="10"/>
        <v>552</v>
      </c>
      <c r="B562" s="201" t="s">
        <v>694</v>
      </c>
      <c r="C562" s="251" t="s">
        <v>71</v>
      </c>
      <c r="D562" s="251" t="s">
        <v>557</v>
      </c>
      <c r="E562" s="251"/>
      <c r="F562" s="252">
        <v>107220</v>
      </c>
    </row>
    <row r="563" spans="1:6" ht="31.5" outlineLevel="4">
      <c r="A563" s="113">
        <f t="shared" si="10"/>
        <v>553</v>
      </c>
      <c r="B563" s="201" t="s">
        <v>558</v>
      </c>
      <c r="C563" s="251" t="s">
        <v>71</v>
      </c>
      <c r="D563" s="251" t="s">
        <v>236</v>
      </c>
      <c r="E563" s="251"/>
      <c r="F563" s="252">
        <v>107220</v>
      </c>
    </row>
    <row r="564" spans="1:6" ht="15.75" outlineLevel="5">
      <c r="A564" s="113">
        <f t="shared" si="10"/>
        <v>554</v>
      </c>
      <c r="B564" s="201" t="s">
        <v>551</v>
      </c>
      <c r="C564" s="251" t="s">
        <v>71</v>
      </c>
      <c r="D564" s="251" t="s">
        <v>236</v>
      </c>
      <c r="E564" s="251" t="s">
        <v>458</v>
      </c>
      <c r="F564" s="252">
        <v>107220</v>
      </c>
    </row>
    <row r="565" spans="1:6" ht="31.5" outlineLevel="6">
      <c r="A565" s="113">
        <f t="shared" si="10"/>
        <v>555</v>
      </c>
      <c r="B565" s="201" t="s">
        <v>452</v>
      </c>
      <c r="C565" s="251" t="s">
        <v>71</v>
      </c>
      <c r="D565" s="251" t="s">
        <v>236</v>
      </c>
      <c r="E565" s="251" t="s">
        <v>432</v>
      </c>
      <c r="F565" s="252">
        <v>107220</v>
      </c>
    </row>
    <row r="566" spans="1:6" ht="94.5" outlineLevel="2">
      <c r="A566" s="113">
        <f t="shared" si="10"/>
        <v>556</v>
      </c>
      <c r="B566" s="204" t="s">
        <v>999</v>
      </c>
      <c r="C566" s="251" t="s">
        <v>1000</v>
      </c>
      <c r="D566" s="251"/>
      <c r="E566" s="251"/>
      <c r="F566" s="252">
        <v>238791.71</v>
      </c>
    </row>
    <row r="567" spans="1:6" ht="63" outlineLevel="3">
      <c r="A567" s="113">
        <f t="shared" si="10"/>
        <v>557</v>
      </c>
      <c r="B567" s="201" t="s">
        <v>555</v>
      </c>
      <c r="C567" s="251" t="s">
        <v>1000</v>
      </c>
      <c r="D567" s="251" t="s">
        <v>235</v>
      </c>
      <c r="E567" s="251"/>
      <c r="F567" s="252">
        <v>238791.71</v>
      </c>
    </row>
    <row r="568" spans="1:6" ht="31.5" outlineLevel="4">
      <c r="A568" s="113">
        <f t="shared" si="10"/>
        <v>558</v>
      </c>
      <c r="B568" s="201" t="s">
        <v>556</v>
      </c>
      <c r="C568" s="251" t="s">
        <v>1000</v>
      </c>
      <c r="D568" s="251" t="s">
        <v>249</v>
      </c>
      <c r="E568" s="251"/>
      <c r="F568" s="252">
        <v>238791.71</v>
      </c>
    </row>
    <row r="569" spans="1:6" ht="15.75" outlineLevel="5">
      <c r="A569" s="113">
        <f t="shared" si="10"/>
        <v>559</v>
      </c>
      <c r="B569" s="201" t="s">
        <v>551</v>
      </c>
      <c r="C569" s="251" t="s">
        <v>1000</v>
      </c>
      <c r="D569" s="251" t="s">
        <v>249</v>
      </c>
      <c r="E569" s="251" t="s">
        <v>458</v>
      </c>
      <c r="F569" s="252">
        <v>238791.71</v>
      </c>
    </row>
    <row r="570" spans="1:6" ht="31.5" outlineLevel="6">
      <c r="A570" s="113">
        <f t="shared" si="10"/>
        <v>560</v>
      </c>
      <c r="B570" s="201" t="s">
        <v>452</v>
      </c>
      <c r="C570" s="251" t="s">
        <v>1000</v>
      </c>
      <c r="D570" s="251" t="s">
        <v>249</v>
      </c>
      <c r="E570" s="251" t="s">
        <v>432</v>
      </c>
      <c r="F570" s="252">
        <v>238791.71</v>
      </c>
    </row>
    <row r="571" spans="1:6" ht="94.5" outlineLevel="2">
      <c r="A571" s="113">
        <f t="shared" si="10"/>
        <v>561</v>
      </c>
      <c r="B571" s="204" t="s">
        <v>1001</v>
      </c>
      <c r="C571" s="251" t="s">
        <v>1002</v>
      </c>
      <c r="D571" s="251"/>
      <c r="E571" s="251"/>
      <c r="F571" s="252">
        <v>92990.35</v>
      </c>
    </row>
    <row r="572" spans="1:6" ht="63" outlineLevel="3">
      <c r="A572" s="113">
        <f t="shared" si="10"/>
        <v>562</v>
      </c>
      <c r="B572" s="201" t="s">
        <v>555</v>
      </c>
      <c r="C572" s="251" t="s">
        <v>1002</v>
      </c>
      <c r="D572" s="251" t="s">
        <v>235</v>
      </c>
      <c r="E572" s="251"/>
      <c r="F572" s="252">
        <v>92990.35</v>
      </c>
    </row>
    <row r="573" spans="1:6" ht="31.5" outlineLevel="4">
      <c r="A573" s="113">
        <f t="shared" si="10"/>
        <v>563</v>
      </c>
      <c r="B573" s="201" t="s">
        <v>556</v>
      </c>
      <c r="C573" s="251" t="s">
        <v>1002</v>
      </c>
      <c r="D573" s="251" t="s">
        <v>249</v>
      </c>
      <c r="E573" s="251"/>
      <c r="F573" s="252">
        <v>92990.35</v>
      </c>
    </row>
    <row r="574" spans="1:6" ht="15.75" outlineLevel="5">
      <c r="A574" s="113">
        <f t="shared" si="10"/>
        <v>564</v>
      </c>
      <c r="B574" s="201" t="s">
        <v>551</v>
      </c>
      <c r="C574" s="251" t="s">
        <v>1002</v>
      </c>
      <c r="D574" s="251" t="s">
        <v>249</v>
      </c>
      <c r="E574" s="251" t="s">
        <v>458</v>
      </c>
      <c r="F574" s="252">
        <v>92990.35</v>
      </c>
    </row>
    <row r="575" spans="1:6" ht="31.5" outlineLevel="6">
      <c r="A575" s="113">
        <f t="shared" si="10"/>
        <v>565</v>
      </c>
      <c r="B575" s="201" t="s">
        <v>452</v>
      </c>
      <c r="C575" s="251" t="s">
        <v>1002</v>
      </c>
      <c r="D575" s="251" t="s">
        <v>249</v>
      </c>
      <c r="E575" s="251" t="s">
        <v>432</v>
      </c>
      <c r="F575" s="252">
        <v>92990.35</v>
      </c>
    </row>
    <row r="576" spans="1:6" ht="47.25">
      <c r="A576" s="113">
        <f t="shared" si="10"/>
        <v>566</v>
      </c>
      <c r="B576" s="201" t="s">
        <v>1032</v>
      </c>
      <c r="C576" s="251" t="s">
        <v>30</v>
      </c>
      <c r="D576" s="251"/>
      <c r="E576" s="251"/>
      <c r="F576" s="252">
        <v>54246817.829999998</v>
      </c>
    </row>
    <row r="577" spans="1:6" ht="31.5" outlineLevel="1">
      <c r="A577" s="113">
        <f t="shared" si="10"/>
        <v>567</v>
      </c>
      <c r="B577" s="201" t="s">
        <v>344</v>
      </c>
      <c r="C577" s="251" t="s">
        <v>31</v>
      </c>
      <c r="D577" s="251"/>
      <c r="E577" s="251"/>
      <c r="F577" s="252">
        <v>49255832.259999998</v>
      </c>
    </row>
    <row r="578" spans="1:6" ht="78.75" outlineLevel="2">
      <c r="A578" s="113">
        <f t="shared" si="10"/>
        <v>568</v>
      </c>
      <c r="B578" s="204" t="s">
        <v>924</v>
      </c>
      <c r="C578" s="251" t="s">
        <v>925</v>
      </c>
      <c r="D578" s="251"/>
      <c r="E578" s="251"/>
      <c r="F578" s="252">
        <v>1020000</v>
      </c>
    </row>
    <row r="579" spans="1:6" ht="31.5" outlineLevel="3">
      <c r="A579" s="113">
        <f t="shared" si="10"/>
        <v>569</v>
      </c>
      <c r="B579" s="201" t="s">
        <v>694</v>
      </c>
      <c r="C579" s="251" t="s">
        <v>925</v>
      </c>
      <c r="D579" s="251" t="s">
        <v>557</v>
      </c>
      <c r="E579" s="251"/>
      <c r="F579" s="252">
        <v>1020000</v>
      </c>
    </row>
    <row r="580" spans="1:6" ht="31.5" outlineLevel="4">
      <c r="A580" s="113">
        <f t="shared" si="10"/>
        <v>570</v>
      </c>
      <c r="B580" s="201" t="s">
        <v>558</v>
      </c>
      <c r="C580" s="251" t="s">
        <v>925</v>
      </c>
      <c r="D580" s="251" t="s">
        <v>236</v>
      </c>
      <c r="E580" s="251"/>
      <c r="F580" s="252">
        <v>1020000</v>
      </c>
    </row>
    <row r="581" spans="1:6" ht="15.75" outlineLevel="5">
      <c r="A581" s="113">
        <f t="shared" si="10"/>
        <v>571</v>
      </c>
      <c r="B581" s="201" t="s">
        <v>343</v>
      </c>
      <c r="C581" s="251" t="s">
        <v>925</v>
      </c>
      <c r="D581" s="251" t="s">
        <v>236</v>
      </c>
      <c r="E581" s="251" t="s">
        <v>462</v>
      </c>
      <c r="F581" s="252">
        <v>1020000</v>
      </c>
    </row>
    <row r="582" spans="1:6" ht="15.75" outlineLevel="6">
      <c r="A582" s="113">
        <f t="shared" si="10"/>
        <v>572</v>
      </c>
      <c r="B582" s="201" t="s">
        <v>498</v>
      </c>
      <c r="C582" s="251" t="s">
        <v>925</v>
      </c>
      <c r="D582" s="251" t="s">
        <v>236</v>
      </c>
      <c r="E582" s="251" t="s">
        <v>531</v>
      </c>
      <c r="F582" s="252">
        <v>1020000</v>
      </c>
    </row>
    <row r="583" spans="1:6" ht="157.5" outlineLevel="2">
      <c r="A583" s="113">
        <f t="shared" si="10"/>
        <v>573</v>
      </c>
      <c r="B583" s="204" t="s">
        <v>345</v>
      </c>
      <c r="C583" s="251" t="s">
        <v>91</v>
      </c>
      <c r="D583" s="251"/>
      <c r="E583" s="251"/>
      <c r="F583" s="252">
        <v>40689200</v>
      </c>
    </row>
    <row r="584" spans="1:6" ht="15.75" outlineLevel="3">
      <c r="A584" s="113">
        <f t="shared" si="10"/>
        <v>574</v>
      </c>
      <c r="B584" s="201" t="s">
        <v>487</v>
      </c>
      <c r="C584" s="251" t="s">
        <v>91</v>
      </c>
      <c r="D584" s="251" t="s">
        <v>488</v>
      </c>
      <c r="E584" s="251"/>
      <c r="F584" s="252">
        <v>40689200</v>
      </c>
    </row>
    <row r="585" spans="1:6" ht="47.25" outlineLevel="4">
      <c r="A585" s="113">
        <f t="shared" si="10"/>
        <v>575</v>
      </c>
      <c r="B585" s="201" t="s">
        <v>696</v>
      </c>
      <c r="C585" s="251" t="s">
        <v>91</v>
      </c>
      <c r="D585" s="251" t="s">
        <v>503</v>
      </c>
      <c r="E585" s="251"/>
      <c r="F585" s="252">
        <v>40689200</v>
      </c>
    </row>
    <row r="586" spans="1:6" ht="15.75" outlineLevel="5">
      <c r="A586" s="113">
        <f t="shared" si="10"/>
        <v>576</v>
      </c>
      <c r="B586" s="201" t="s">
        <v>343</v>
      </c>
      <c r="C586" s="251" t="s">
        <v>91</v>
      </c>
      <c r="D586" s="251" t="s">
        <v>503</v>
      </c>
      <c r="E586" s="251" t="s">
        <v>462</v>
      </c>
      <c r="F586" s="252">
        <v>40689200</v>
      </c>
    </row>
    <row r="587" spans="1:6" ht="15.75" outlineLevel="6">
      <c r="A587" s="113">
        <f t="shared" si="10"/>
        <v>577</v>
      </c>
      <c r="B587" s="201" t="s">
        <v>498</v>
      </c>
      <c r="C587" s="251" t="s">
        <v>91</v>
      </c>
      <c r="D587" s="251" t="s">
        <v>503</v>
      </c>
      <c r="E587" s="251" t="s">
        <v>531</v>
      </c>
      <c r="F587" s="252">
        <v>40689200</v>
      </c>
    </row>
    <row r="588" spans="1:6" ht="189" outlineLevel="2">
      <c r="A588" s="113">
        <f t="shared" si="10"/>
        <v>578</v>
      </c>
      <c r="B588" s="204" t="s">
        <v>1034</v>
      </c>
      <c r="C588" s="251" t="s">
        <v>1035</v>
      </c>
      <c r="D588" s="251"/>
      <c r="E588" s="251"/>
      <c r="F588" s="252">
        <v>2080000</v>
      </c>
    </row>
    <row r="589" spans="1:6" ht="31.5" outlineLevel="3">
      <c r="A589" s="113">
        <f t="shared" ref="A589:A652" si="11">A588+1</f>
        <v>579</v>
      </c>
      <c r="B589" s="201" t="s">
        <v>694</v>
      </c>
      <c r="C589" s="251" t="s">
        <v>1035</v>
      </c>
      <c r="D589" s="251" t="s">
        <v>557</v>
      </c>
      <c r="E589" s="251"/>
      <c r="F589" s="252">
        <v>2080000</v>
      </c>
    </row>
    <row r="590" spans="1:6" ht="31.5" outlineLevel="4">
      <c r="A590" s="113">
        <f t="shared" si="11"/>
        <v>580</v>
      </c>
      <c r="B590" s="201" t="s">
        <v>558</v>
      </c>
      <c r="C590" s="251" t="s">
        <v>1035</v>
      </c>
      <c r="D590" s="251" t="s">
        <v>236</v>
      </c>
      <c r="E590" s="251"/>
      <c r="F590" s="252">
        <v>2080000</v>
      </c>
    </row>
    <row r="591" spans="1:6" ht="15.75" outlineLevel="5">
      <c r="A591" s="113">
        <f t="shared" si="11"/>
        <v>581</v>
      </c>
      <c r="B591" s="201" t="s">
        <v>343</v>
      </c>
      <c r="C591" s="251" t="s">
        <v>1035</v>
      </c>
      <c r="D591" s="251" t="s">
        <v>236</v>
      </c>
      <c r="E591" s="251" t="s">
        <v>462</v>
      </c>
      <c r="F591" s="252">
        <v>2080000</v>
      </c>
    </row>
    <row r="592" spans="1:6" ht="15.75" outlineLevel="6">
      <c r="A592" s="113">
        <f t="shared" si="11"/>
        <v>582</v>
      </c>
      <c r="B592" s="201" t="s">
        <v>499</v>
      </c>
      <c r="C592" s="251" t="s">
        <v>1035</v>
      </c>
      <c r="D592" s="251" t="s">
        <v>236</v>
      </c>
      <c r="E592" s="251" t="s">
        <v>532</v>
      </c>
      <c r="F592" s="252">
        <v>2080000</v>
      </c>
    </row>
    <row r="593" spans="1:6" ht="204.75" outlineLevel="2">
      <c r="A593" s="113">
        <f t="shared" si="11"/>
        <v>583</v>
      </c>
      <c r="B593" s="204" t="s">
        <v>740</v>
      </c>
      <c r="C593" s="251" t="s">
        <v>726</v>
      </c>
      <c r="D593" s="251"/>
      <c r="E593" s="251"/>
      <c r="F593" s="252">
        <v>166632.26</v>
      </c>
    </row>
    <row r="594" spans="1:6" ht="31.5" outlineLevel="3">
      <c r="A594" s="113">
        <f t="shared" si="11"/>
        <v>584</v>
      </c>
      <c r="B594" s="201" t="s">
        <v>694</v>
      </c>
      <c r="C594" s="251" t="s">
        <v>726</v>
      </c>
      <c r="D594" s="251" t="s">
        <v>557</v>
      </c>
      <c r="E594" s="251"/>
      <c r="F594" s="252">
        <v>166632.26</v>
      </c>
    </row>
    <row r="595" spans="1:6" ht="31.5" outlineLevel="4">
      <c r="A595" s="113">
        <f t="shared" si="11"/>
        <v>585</v>
      </c>
      <c r="B595" s="201" t="s">
        <v>558</v>
      </c>
      <c r="C595" s="251" t="s">
        <v>726</v>
      </c>
      <c r="D595" s="251" t="s">
        <v>236</v>
      </c>
      <c r="E595" s="251"/>
      <c r="F595" s="252">
        <v>166632.26</v>
      </c>
    </row>
    <row r="596" spans="1:6" ht="15.75" outlineLevel="5">
      <c r="A596" s="113">
        <f t="shared" si="11"/>
        <v>586</v>
      </c>
      <c r="B596" s="201" t="s">
        <v>343</v>
      </c>
      <c r="C596" s="251" t="s">
        <v>726</v>
      </c>
      <c r="D596" s="251" t="s">
        <v>236</v>
      </c>
      <c r="E596" s="251" t="s">
        <v>462</v>
      </c>
      <c r="F596" s="252">
        <v>166632.26</v>
      </c>
    </row>
    <row r="597" spans="1:6" ht="15.75" outlineLevel="6">
      <c r="A597" s="113">
        <f t="shared" si="11"/>
        <v>587</v>
      </c>
      <c r="B597" s="201" t="s">
        <v>499</v>
      </c>
      <c r="C597" s="251" t="s">
        <v>726</v>
      </c>
      <c r="D597" s="251" t="s">
        <v>236</v>
      </c>
      <c r="E597" s="251" t="s">
        <v>532</v>
      </c>
      <c r="F597" s="252">
        <v>166632.26</v>
      </c>
    </row>
    <row r="598" spans="1:6" ht="189" outlineLevel="2">
      <c r="A598" s="113">
        <f t="shared" si="11"/>
        <v>588</v>
      </c>
      <c r="B598" s="204" t="s">
        <v>1148</v>
      </c>
      <c r="C598" s="251" t="s">
        <v>1149</v>
      </c>
      <c r="D598" s="251"/>
      <c r="E598" s="251"/>
      <c r="F598" s="252">
        <v>5300000</v>
      </c>
    </row>
    <row r="599" spans="1:6" ht="31.5" outlineLevel="3">
      <c r="A599" s="113">
        <f t="shared" si="11"/>
        <v>589</v>
      </c>
      <c r="B599" s="201" t="s">
        <v>694</v>
      </c>
      <c r="C599" s="251" t="s">
        <v>1149</v>
      </c>
      <c r="D599" s="251" t="s">
        <v>557</v>
      </c>
      <c r="E599" s="251"/>
      <c r="F599" s="252">
        <v>5300000</v>
      </c>
    </row>
    <row r="600" spans="1:6" ht="31.5" outlineLevel="4">
      <c r="A600" s="113">
        <f t="shared" si="11"/>
        <v>590</v>
      </c>
      <c r="B600" s="201" t="s">
        <v>558</v>
      </c>
      <c r="C600" s="251" t="s">
        <v>1149</v>
      </c>
      <c r="D600" s="251" t="s">
        <v>236</v>
      </c>
      <c r="E600" s="251"/>
      <c r="F600" s="252">
        <v>5300000</v>
      </c>
    </row>
    <row r="601" spans="1:6" ht="15.75" outlineLevel="5">
      <c r="A601" s="113">
        <f t="shared" si="11"/>
        <v>591</v>
      </c>
      <c r="B601" s="201" t="s">
        <v>343</v>
      </c>
      <c r="C601" s="251" t="s">
        <v>1149</v>
      </c>
      <c r="D601" s="251" t="s">
        <v>236</v>
      </c>
      <c r="E601" s="251" t="s">
        <v>462</v>
      </c>
      <c r="F601" s="252">
        <v>5300000</v>
      </c>
    </row>
    <row r="602" spans="1:6" ht="15.75" outlineLevel="6">
      <c r="A602" s="113">
        <f t="shared" si="11"/>
        <v>592</v>
      </c>
      <c r="B602" s="201" t="s">
        <v>499</v>
      </c>
      <c r="C602" s="251" t="s">
        <v>1149</v>
      </c>
      <c r="D602" s="251" t="s">
        <v>236</v>
      </c>
      <c r="E602" s="251" t="s">
        <v>532</v>
      </c>
      <c r="F602" s="252">
        <v>5300000</v>
      </c>
    </row>
    <row r="603" spans="1:6" ht="31.5" outlineLevel="1">
      <c r="A603" s="113">
        <f t="shared" si="11"/>
        <v>593</v>
      </c>
      <c r="B603" s="201" t="s">
        <v>346</v>
      </c>
      <c r="C603" s="251" t="s">
        <v>32</v>
      </c>
      <c r="D603" s="251"/>
      <c r="E603" s="251"/>
      <c r="F603" s="252">
        <v>4990985.57</v>
      </c>
    </row>
    <row r="604" spans="1:6" ht="78.75" outlineLevel="2">
      <c r="A604" s="113">
        <f t="shared" si="11"/>
        <v>594</v>
      </c>
      <c r="B604" s="204" t="s">
        <v>347</v>
      </c>
      <c r="C604" s="251" t="s">
        <v>92</v>
      </c>
      <c r="D604" s="251"/>
      <c r="E604" s="251"/>
      <c r="F604" s="252">
        <v>1365052</v>
      </c>
    </row>
    <row r="605" spans="1:6" ht="63" outlineLevel="3">
      <c r="A605" s="113">
        <f t="shared" si="11"/>
        <v>595</v>
      </c>
      <c r="B605" s="201" t="s">
        <v>555</v>
      </c>
      <c r="C605" s="251" t="s">
        <v>92</v>
      </c>
      <c r="D605" s="251" t="s">
        <v>235</v>
      </c>
      <c r="E605" s="251"/>
      <c r="F605" s="252">
        <v>1234752</v>
      </c>
    </row>
    <row r="606" spans="1:6" ht="15.75" outlineLevel="4">
      <c r="A606" s="113">
        <f t="shared" si="11"/>
        <v>596</v>
      </c>
      <c r="B606" s="201" t="s">
        <v>348</v>
      </c>
      <c r="C606" s="251" t="s">
        <v>92</v>
      </c>
      <c r="D606" s="251" t="s">
        <v>493</v>
      </c>
      <c r="E606" s="251"/>
      <c r="F606" s="252">
        <v>1234752</v>
      </c>
    </row>
    <row r="607" spans="1:6" ht="15.75" outlineLevel="5">
      <c r="A607" s="113">
        <f t="shared" si="11"/>
        <v>597</v>
      </c>
      <c r="B607" s="201" t="s">
        <v>343</v>
      </c>
      <c r="C607" s="251" t="s">
        <v>92</v>
      </c>
      <c r="D607" s="251" t="s">
        <v>493</v>
      </c>
      <c r="E607" s="251" t="s">
        <v>462</v>
      </c>
      <c r="F607" s="252">
        <v>1234752</v>
      </c>
    </row>
    <row r="608" spans="1:6" ht="15.75" outlineLevel="6">
      <c r="A608" s="113">
        <f t="shared" si="11"/>
        <v>598</v>
      </c>
      <c r="B608" s="201" t="s">
        <v>499</v>
      </c>
      <c r="C608" s="251" t="s">
        <v>92</v>
      </c>
      <c r="D608" s="251" t="s">
        <v>493</v>
      </c>
      <c r="E608" s="251" t="s">
        <v>532</v>
      </c>
      <c r="F608" s="252">
        <v>1234752</v>
      </c>
    </row>
    <row r="609" spans="1:6" ht="31.5" outlineLevel="3">
      <c r="A609" s="113">
        <f t="shared" si="11"/>
        <v>599</v>
      </c>
      <c r="B609" s="201" t="s">
        <v>694</v>
      </c>
      <c r="C609" s="251" t="s">
        <v>92</v>
      </c>
      <c r="D609" s="251" t="s">
        <v>557</v>
      </c>
      <c r="E609" s="251"/>
      <c r="F609" s="252">
        <v>130300</v>
      </c>
    </row>
    <row r="610" spans="1:6" ht="31.5" outlineLevel="4">
      <c r="A610" s="113">
        <f t="shared" si="11"/>
        <v>600</v>
      </c>
      <c r="B610" s="201" t="s">
        <v>558</v>
      </c>
      <c r="C610" s="251" t="s">
        <v>92</v>
      </c>
      <c r="D610" s="251" t="s">
        <v>236</v>
      </c>
      <c r="E610" s="251"/>
      <c r="F610" s="252">
        <v>130300</v>
      </c>
    </row>
    <row r="611" spans="1:6" ht="15.75" outlineLevel="5">
      <c r="A611" s="113">
        <f t="shared" si="11"/>
        <v>601</v>
      </c>
      <c r="B611" s="201" t="s">
        <v>343</v>
      </c>
      <c r="C611" s="251" t="s">
        <v>92</v>
      </c>
      <c r="D611" s="251" t="s">
        <v>236</v>
      </c>
      <c r="E611" s="251" t="s">
        <v>462</v>
      </c>
      <c r="F611" s="252">
        <v>130300</v>
      </c>
    </row>
    <row r="612" spans="1:6" ht="15.75" outlineLevel="6">
      <c r="A612" s="113">
        <f t="shared" si="11"/>
        <v>602</v>
      </c>
      <c r="B612" s="201" t="s">
        <v>499</v>
      </c>
      <c r="C612" s="251" t="s">
        <v>92</v>
      </c>
      <c r="D612" s="251" t="s">
        <v>236</v>
      </c>
      <c r="E612" s="251" t="s">
        <v>532</v>
      </c>
      <c r="F612" s="252">
        <v>130300</v>
      </c>
    </row>
    <row r="613" spans="1:6" ht="78.75" outlineLevel="2">
      <c r="A613" s="113">
        <f t="shared" si="11"/>
        <v>603</v>
      </c>
      <c r="B613" s="204" t="s">
        <v>351</v>
      </c>
      <c r="C613" s="251" t="s">
        <v>93</v>
      </c>
      <c r="D613" s="251"/>
      <c r="E613" s="251"/>
      <c r="F613" s="252">
        <v>3490559.44</v>
      </c>
    </row>
    <row r="614" spans="1:6" ht="63" outlineLevel="3">
      <c r="A614" s="113">
        <f t="shared" si="11"/>
        <v>604</v>
      </c>
      <c r="B614" s="201" t="s">
        <v>555</v>
      </c>
      <c r="C614" s="251" t="s">
        <v>93</v>
      </c>
      <c r="D614" s="251" t="s">
        <v>235</v>
      </c>
      <c r="E614" s="251"/>
      <c r="F614" s="252">
        <v>2149433.29</v>
      </c>
    </row>
    <row r="615" spans="1:6" ht="15.75" outlineLevel="4">
      <c r="A615" s="113">
        <f t="shared" si="11"/>
        <v>605</v>
      </c>
      <c r="B615" s="201" t="s">
        <v>348</v>
      </c>
      <c r="C615" s="251" t="s">
        <v>93</v>
      </c>
      <c r="D615" s="251" t="s">
        <v>493</v>
      </c>
      <c r="E615" s="251"/>
      <c r="F615" s="252">
        <v>2149433.29</v>
      </c>
    </row>
    <row r="616" spans="1:6" ht="15.75" outlineLevel="5">
      <c r="A616" s="113">
        <f t="shared" si="11"/>
        <v>606</v>
      </c>
      <c r="B616" s="201" t="s">
        <v>343</v>
      </c>
      <c r="C616" s="251" t="s">
        <v>93</v>
      </c>
      <c r="D616" s="251" t="s">
        <v>493</v>
      </c>
      <c r="E616" s="251" t="s">
        <v>462</v>
      </c>
      <c r="F616" s="252">
        <v>2149433.29</v>
      </c>
    </row>
    <row r="617" spans="1:6" ht="15.75" outlineLevel="6">
      <c r="A617" s="113">
        <f t="shared" si="11"/>
        <v>607</v>
      </c>
      <c r="B617" s="201" t="s">
        <v>499</v>
      </c>
      <c r="C617" s="251" t="s">
        <v>93</v>
      </c>
      <c r="D617" s="251" t="s">
        <v>493</v>
      </c>
      <c r="E617" s="251" t="s">
        <v>532</v>
      </c>
      <c r="F617" s="252">
        <v>2149433.29</v>
      </c>
    </row>
    <row r="618" spans="1:6" ht="31.5" outlineLevel="3">
      <c r="A618" s="113">
        <f t="shared" si="11"/>
        <v>608</v>
      </c>
      <c r="B618" s="201" t="s">
        <v>694</v>
      </c>
      <c r="C618" s="251" t="s">
        <v>93</v>
      </c>
      <c r="D618" s="251" t="s">
        <v>557</v>
      </c>
      <c r="E618" s="251"/>
      <c r="F618" s="252">
        <v>1340957.96</v>
      </c>
    </row>
    <row r="619" spans="1:6" ht="31.5" outlineLevel="4">
      <c r="A619" s="113">
        <f t="shared" si="11"/>
        <v>609</v>
      </c>
      <c r="B619" s="201" t="s">
        <v>558</v>
      </c>
      <c r="C619" s="251" t="s">
        <v>93</v>
      </c>
      <c r="D619" s="251" t="s">
        <v>236</v>
      </c>
      <c r="E619" s="251"/>
      <c r="F619" s="252">
        <v>1340957.96</v>
      </c>
    </row>
    <row r="620" spans="1:6" ht="15.75" outlineLevel="5">
      <c r="A620" s="113">
        <f t="shared" si="11"/>
        <v>610</v>
      </c>
      <c r="B620" s="201" t="s">
        <v>343</v>
      </c>
      <c r="C620" s="251" t="s">
        <v>93</v>
      </c>
      <c r="D620" s="251" t="s">
        <v>236</v>
      </c>
      <c r="E620" s="251" t="s">
        <v>462</v>
      </c>
      <c r="F620" s="252">
        <v>1340957.96</v>
      </c>
    </row>
    <row r="621" spans="1:6" ht="15.75" outlineLevel="6">
      <c r="A621" s="113">
        <f t="shared" si="11"/>
        <v>611</v>
      </c>
      <c r="B621" s="201" t="s">
        <v>499</v>
      </c>
      <c r="C621" s="251" t="s">
        <v>93</v>
      </c>
      <c r="D621" s="251" t="s">
        <v>236</v>
      </c>
      <c r="E621" s="251" t="s">
        <v>532</v>
      </c>
      <c r="F621" s="252">
        <v>1340957.96</v>
      </c>
    </row>
    <row r="622" spans="1:6" ht="15.75" outlineLevel="3">
      <c r="A622" s="113">
        <f t="shared" si="11"/>
        <v>612</v>
      </c>
      <c r="B622" s="201" t="s">
        <v>487</v>
      </c>
      <c r="C622" s="251" t="s">
        <v>93</v>
      </c>
      <c r="D622" s="251" t="s">
        <v>488</v>
      </c>
      <c r="E622" s="251"/>
      <c r="F622" s="252">
        <v>168.19</v>
      </c>
    </row>
    <row r="623" spans="1:6" ht="15.75" outlineLevel="4">
      <c r="A623" s="113">
        <f t="shared" si="11"/>
        <v>613</v>
      </c>
      <c r="B623" s="201" t="s">
        <v>315</v>
      </c>
      <c r="C623" s="251" t="s">
        <v>93</v>
      </c>
      <c r="D623" s="251" t="s">
        <v>316</v>
      </c>
      <c r="E623" s="251"/>
      <c r="F623" s="252">
        <v>168.19</v>
      </c>
    </row>
    <row r="624" spans="1:6" ht="15.75" outlineLevel="5">
      <c r="A624" s="113">
        <f t="shared" si="11"/>
        <v>614</v>
      </c>
      <c r="B624" s="201" t="s">
        <v>343</v>
      </c>
      <c r="C624" s="251" t="s">
        <v>93</v>
      </c>
      <c r="D624" s="251" t="s">
        <v>316</v>
      </c>
      <c r="E624" s="251" t="s">
        <v>462</v>
      </c>
      <c r="F624" s="252">
        <v>168.19</v>
      </c>
    </row>
    <row r="625" spans="1:6" ht="15.75" outlineLevel="6">
      <c r="A625" s="113">
        <f t="shared" si="11"/>
        <v>615</v>
      </c>
      <c r="B625" s="201" t="s">
        <v>499</v>
      </c>
      <c r="C625" s="251" t="s">
        <v>93</v>
      </c>
      <c r="D625" s="251" t="s">
        <v>316</v>
      </c>
      <c r="E625" s="251" t="s">
        <v>532</v>
      </c>
      <c r="F625" s="252">
        <v>168.19</v>
      </c>
    </row>
    <row r="626" spans="1:6" ht="94.5" outlineLevel="2">
      <c r="A626" s="113">
        <f t="shared" si="11"/>
        <v>616</v>
      </c>
      <c r="B626" s="204" t="s">
        <v>1036</v>
      </c>
      <c r="C626" s="251" t="s">
        <v>1037</v>
      </c>
      <c r="D626" s="251"/>
      <c r="E626" s="251"/>
      <c r="F626" s="252">
        <v>85984.04</v>
      </c>
    </row>
    <row r="627" spans="1:6" ht="63" outlineLevel="3">
      <c r="A627" s="113">
        <f t="shared" si="11"/>
        <v>617</v>
      </c>
      <c r="B627" s="201" t="s">
        <v>555</v>
      </c>
      <c r="C627" s="251" t="s">
        <v>1037</v>
      </c>
      <c r="D627" s="251" t="s">
        <v>235</v>
      </c>
      <c r="E627" s="251"/>
      <c r="F627" s="252">
        <v>85984.04</v>
      </c>
    </row>
    <row r="628" spans="1:6" ht="15.75" outlineLevel="4">
      <c r="A628" s="113">
        <f t="shared" si="11"/>
        <v>618</v>
      </c>
      <c r="B628" s="201" t="s">
        <v>348</v>
      </c>
      <c r="C628" s="251" t="s">
        <v>1037</v>
      </c>
      <c r="D628" s="251" t="s">
        <v>493</v>
      </c>
      <c r="E628" s="251"/>
      <c r="F628" s="252">
        <v>85984.04</v>
      </c>
    </row>
    <row r="629" spans="1:6" ht="15.75" outlineLevel="5">
      <c r="A629" s="113">
        <f t="shared" si="11"/>
        <v>619</v>
      </c>
      <c r="B629" s="201" t="s">
        <v>343</v>
      </c>
      <c r="C629" s="251" t="s">
        <v>1037</v>
      </c>
      <c r="D629" s="251" t="s">
        <v>493</v>
      </c>
      <c r="E629" s="251" t="s">
        <v>462</v>
      </c>
      <c r="F629" s="252">
        <v>85984.04</v>
      </c>
    </row>
    <row r="630" spans="1:6" ht="15.75" outlineLevel="6">
      <c r="A630" s="113">
        <f t="shared" si="11"/>
        <v>620</v>
      </c>
      <c r="B630" s="201" t="s">
        <v>499</v>
      </c>
      <c r="C630" s="251" t="s">
        <v>1037</v>
      </c>
      <c r="D630" s="251" t="s">
        <v>493</v>
      </c>
      <c r="E630" s="251" t="s">
        <v>532</v>
      </c>
      <c r="F630" s="252">
        <v>85984.04</v>
      </c>
    </row>
    <row r="631" spans="1:6" ht="110.25" outlineLevel="2">
      <c r="A631" s="113">
        <f t="shared" si="11"/>
        <v>621</v>
      </c>
      <c r="B631" s="204" t="s">
        <v>1038</v>
      </c>
      <c r="C631" s="251" t="s">
        <v>1039</v>
      </c>
      <c r="D631" s="251"/>
      <c r="E631" s="251"/>
      <c r="F631" s="252">
        <v>49390.09</v>
      </c>
    </row>
    <row r="632" spans="1:6" ht="63" outlineLevel="3">
      <c r="A632" s="113">
        <f t="shared" si="11"/>
        <v>622</v>
      </c>
      <c r="B632" s="201" t="s">
        <v>555</v>
      </c>
      <c r="C632" s="251" t="s">
        <v>1039</v>
      </c>
      <c r="D632" s="251" t="s">
        <v>235</v>
      </c>
      <c r="E632" s="251"/>
      <c r="F632" s="252">
        <v>49390.09</v>
      </c>
    </row>
    <row r="633" spans="1:6" ht="15.75" outlineLevel="4">
      <c r="A633" s="113">
        <f t="shared" si="11"/>
        <v>623</v>
      </c>
      <c r="B633" s="201" t="s">
        <v>348</v>
      </c>
      <c r="C633" s="251" t="s">
        <v>1039</v>
      </c>
      <c r="D633" s="251" t="s">
        <v>493</v>
      </c>
      <c r="E633" s="251"/>
      <c r="F633" s="252">
        <v>49390.09</v>
      </c>
    </row>
    <row r="634" spans="1:6" ht="15.75" outlineLevel="5">
      <c r="A634" s="113">
        <f t="shared" si="11"/>
        <v>624</v>
      </c>
      <c r="B634" s="201" t="s">
        <v>343</v>
      </c>
      <c r="C634" s="251" t="s">
        <v>1039</v>
      </c>
      <c r="D634" s="251" t="s">
        <v>493</v>
      </c>
      <c r="E634" s="251" t="s">
        <v>462</v>
      </c>
      <c r="F634" s="252">
        <v>49390.09</v>
      </c>
    </row>
    <row r="635" spans="1:6" ht="15.75" outlineLevel="6">
      <c r="A635" s="113">
        <f t="shared" si="11"/>
        <v>625</v>
      </c>
      <c r="B635" s="201" t="s">
        <v>499</v>
      </c>
      <c r="C635" s="251" t="s">
        <v>1039</v>
      </c>
      <c r="D635" s="251" t="s">
        <v>493</v>
      </c>
      <c r="E635" s="251" t="s">
        <v>532</v>
      </c>
      <c r="F635" s="252">
        <v>49390.09</v>
      </c>
    </row>
    <row r="636" spans="1:6" ht="15.75">
      <c r="A636" s="113">
        <f t="shared" si="11"/>
        <v>626</v>
      </c>
      <c r="B636" s="201" t="s">
        <v>334</v>
      </c>
      <c r="C636" s="251" t="s">
        <v>27</v>
      </c>
      <c r="D636" s="251"/>
      <c r="E636" s="251"/>
      <c r="F636" s="252">
        <v>28854049.969999999</v>
      </c>
    </row>
    <row r="637" spans="1:6" ht="15.75" outlineLevel="1">
      <c r="A637" s="113">
        <f t="shared" si="11"/>
        <v>627</v>
      </c>
      <c r="B637" s="201" t="s">
        <v>335</v>
      </c>
      <c r="C637" s="251" t="s">
        <v>29</v>
      </c>
      <c r="D637" s="251"/>
      <c r="E637" s="251"/>
      <c r="F637" s="252">
        <v>13917653.970000001</v>
      </c>
    </row>
    <row r="638" spans="1:6" ht="63" outlineLevel="2">
      <c r="A638" s="113">
        <f t="shared" si="11"/>
        <v>628</v>
      </c>
      <c r="B638" s="201" t="s">
        <v>88</v>
      </c>
      <c r="C638" s="251" t="s">
        <v>89</v>
      </c>
      <c r="D638" s="251"/>
      <c r="E638" s="251"/>
      <c r="F638" s="252">
        <v>6000</v>
      </c>
    </row>
    <row r="639" spans="1:6" ht="31.5" outlineLevel="3">
      <c r="A639" s="113">
        <f t="shared" si="11"/>
        <v>629</v>
      </c>
      <c r="B639" s="201" t="s">
        <v>694</v>
      </c>
      <c r="C639" s="251" t="s">
        <v>89</v>
      </c>
      <c r="D639" s="251" t="s">
        <v>557</v>
      </c>
      <c r="E639" s="251"/>
      <c r="F639" s="252">
        <v>6000</v>
      </c>
    </row>
    <row r="640" spans="1:6" ht="31.5" outlineLevel="4">
      <c r="A640" s="113">
        <f t="shared" si="11"/>
        <v>630</v>
      </c>
      <c r="B640" s="201" t="s">
        <v>558</v>
      </c>
      <c r="C640" s="251" t="s">
        <v>89</v>
      </c>
      <c r="D640" s="251" t="s">
        <v>236</v>
      </c>
      <c r="E640" s="251"/>
      <c r="F640" s="252">
        <v>6000</v>
      </c>
    </row>
    <row r="641" spans="1:6" ht="15.75" outlineLevel="5">
      <c r="A641" s="113">
        <f t="shared" si="11"/>
        <v>631</v>
      </c>
      <c r="B641" s="201" t="s">
        <v>481</v>
      </c>
      <c r="C641" s="251" t="s">
        <v>89</v>
      </c>
      <c r="D641" s="251" t="s">
        <v>236</v>
      </c>
      <c r="E641" s="251" t="s">
        <v>461</v>
      </c>
      <c r="F641" s="252">
        <v>6000</v>
      </c>
    </row>
    <row r="642" spans="1:6" ht="15.75" outlineLevel="6">
      <c r="A642" s="113">
        <f t="shared" si="11"/>
        <v>632</v>
      </c>
      <c r="B642" s="201" t="s">
        <v>496</v>
      </c>
      <c r="C642" s="251" t="s">
        <v>89</v>
      </c>
      <c r="D642" s="251" t="s">
        <v>236</v>
      </c>
      <c r="E642" s="251" t="s">
        <v>472</v>
      </c>
      <c r="F642" s="252">
        <v>6000</v>
      </c>
    </row>
    <row r="643" spans="1:6" ht="63" outlineLevel="2">
      <c r="A643" s="113">
        <f t="shared" si="11"/>
        <v>633</v>
      </c>
      <c r="B643" s="201" t="s">
        <v>342</v>
      </c>
      <c r="C643" s="251" t="s">
        <v>90</v>
      </c>
      <c r="D643" s="251"/>
      <c r="E643" s="251"/>
      <c r="F643" s="252">
        <v>634314.97</v>
      </c>
    </row>
    <row r="644" spans="1:6" ht="31.5" outlineLevel="3">
      <c r="A644" s="113">
        <f t="shared" si="11"/>
        <v>634</v>
      </c>
      <c r="B644" s="201" t="s">
        <v>694</v>
      </c>
      <c r="C644" s="251" t="s">
        <v>90</v>
      </c>
      <c r="D644" s="251" t="s">
        <v>557</v>
      </c>
      <c r="E644" s="251"/>
      <c r="F644" s="252">
        <v>634314.97</v>
      </c>
    </row>
    <row r="645" spans="1:6" ht="31.5" outlineLevel="4">
      <c r="A645" s="113">
        <f t="shared" si="11"/>
        <v>635</v>
      </c>
      <c r="B645" s="201" t="s">
        <v>558</v>
      </c>
      <c r="C645" s="251" t="s">
        <v>90</v>
      </c>
      <c r="D645" s="251" t="s">
        <v>236</v>
      </c>
      <c r="E645" s="251"/>
      <c r="F645" s="252">
        <v>634314.97</v>
      </c>
    </row>
    <row r="646" spans="1:6" ht="15.75" outlineLevel="5">
      <c r="A646" s="113">
        <f t="shared" si="11"/>
        <v>636</v>
      </c>
      <c r="B646" s="201" t="s">
        <v>481</v>
      </c>
      <c r="C646" s="251" t="s">
        <v>90</v>
      </c>
      <c r="D646" s="251" t="s">
        <v>236</v>
      </c>
      <c r="E646" s="251" t="s">
        <v>461</v>
      </c>
      <c r="F646" s="252">
        <v>634314.97</v>
      </c>
    </row>
    <row r="647" spans="1:6" ht="15.75" outlineLevel="6">
      <c r="A647" s="113">
        <f t="shared" si="11"/>
        <v>637</v>
      </c>
      <c r="B647" s="201" t="s">
        <v>496</v>
      </c>
      <c r="C647" s="251" t="s">
        <v>90</v>
      </c>
      <c r="D647" s="251" t="s">
        <v>236</v>
      </c>
      <c r="E647" s="251" t="s">
        <v>472</v>
      </c>
      <c r="F647" s="252">
        <v>634314.97</v>
      </c>
    </row>
    <row r="648" spans="1:6" ht="78.75" outlineLevel="2">
      <c r="A648" s="113">
        <f t="shared" si="11"/>
        <v>638</v>
      </c>
      <c r="B648" s="204" t="s">
        <v>1028</v>
      </c>
      <c r="C648" s="251" t="s">
        <v>1029</v>
      </c>
      <c r="D648" s="251"/>
      <c r="E648" s="251"/>
      <c r="F648" s="252">
        <v>157439</v>
      </c>
    </row>
    <row r="649" spans="1:6" ht="31.5" outlineLevel="3">
      <c r="A649" s="113">
        <f t="shared" si="11"/>
        <v>639</v>
      </c>
      <c r="B649" s="201" t="s">
        <v>694</v>
      </c>
      <c r="C649" s="251" t="s">
        <v>1029</v>
      </c>
      <c r="D649" s="251" t="s">
        <v>557</v>
      </c>
      <c r="E649" s="251"/>
      <c r="F649" s="252">
        <v>157439</v>
      </c>
    </row>
    <row r="650" spans="1:6" ht="31.5" outlineLevel="4">
      <c r="A650" s="113">
        <f t="shared" si="11"/>
        <v>640</v>
      </c>
      <c r="B650" s="201" t="s">
        <v>558</v>
      </c>
      <c r="C650" s="251" t="s">
        <v>1029</v>
      </c>
      <c r="D650" s="251" t="s">
        <v>236</v>
      </c>
      <c r="E650" s="251"/>
      <c r="F650" s="252">
        <v>157439</v>
      </c>
    </row>
    <row r="651" spans="1:6" ht="15.75" outlineLevel="5">
      <c r="A651" s="113">
        <f t="shared" si="11"/>
        <v>641</v>
      </c>
      <c r="B651" s="201" t="s">
        <v>481</v>
      </c>
      <c r="C651" s="251" t="s">
        <v>1029</v>
      </c>
      <c r="D651" s="251" t="s">
        <v>236</v>
      </c>
      <c r="E651" s="251" t="s">
        <v>461</v>
      </c>
      <c r="F651" s="252">
        <v>157439</v>
      </c>
    </row>
    <row r="652" spans="1:6" ht="15.75" outlineLevel="6">
      <c r="A652" s="113">
        <f t="shared" si="11"/>
        <v>642</v>
      </c>
      <c r="B652" s="201" t="s">
        <v>496</v>
      </c>
      <c r="C652" s="251" t="s">
        <v>1029</v>
      </c>
      <c r="D652" s="251" t="s">
        <v>236</v>
      </c>
      <c r="E652" s="251" t="s">
        <v>472</v>
      </c>
      <c r="F652" s="252">
        <v>157439</v>
      </c>
    </row>
    <row r="653" spans="1:6" ht="78.75" outlineLevel="2">
      <c r="A653" s="113">
        <f t="shared" ref="A653:A716" si="12">A652+1</f>
        <v>643</v>
      </c>
      <c r="B653" s="204" t="s">
        <v>1030</v>
      </c>
      <c r="C653" s="251" t="s">
        <v>1031</v>
      </c>
      <c r="D653" s="251"/>
      <c r="E653" s="251"/>
      <c r="F653" s="252">
        <v>13119900</v>
      </c>
    </row>
    <row r="654" spans="1:6" ht="31.5" outlineLevel="3">
      <c r="A654" s="113">
        <f t="shared" si="12"/>
        <v>644</v>
      </c>
      <c r="B654" s="201" t="s">
        <v>694</v>
      </c>
      <c r="C654" s="251" t="s">
        <v>1031</v>
      </c>
      <c r="D654" s="251" t="s">
        <v>557</v>
      </c>
      <c r="E654" s="251"/>
      <c r="F654" s="252">
        <v>13119900</v>
      </c>
    </row>
    <row r="655" spans="1:6" ht="31.5" outlineLevel="4">
      <c r="A655" s="113">
        <f t="shared" si="12"/>
        <v>645</v>
      </c>
      <c r="B655" s="201" t="s">
        <v>558</v>
      </c>
      <c r="C655" s="251" t="s">
        <v>1031</v>
      </c>
      <c r="D655" s="251" t="s">
        <v>236</v>
      </c>
      <c r="E655" s="251"/>
      <c r="F655" s="252">
        <v>13119900</v>
      </c>
    </row>
    <row r="656" spans="1:6" ht="15.75" outlineLevel="5">
      <c r="A656" s="113">
        <f t="shared" si="12"/>
        <v>646</v>
      </c>
      <c r="B656" s="201" t="s">
        <v>481</v>
      </c>
      <c r="C656" s="251" t="s">
        <v>1031</v>
      </c>
      <c r="D656" s="251" t="s">
        <v>236</v>
      </c>
      <c r="E656" s="251" t="s">
        <v>461</v>
      </c>
      <c r="F656" s="252">
        <v>13119900</v>
      </c>
    </row>
    <row r="657" spans="1:6" ht="15.75" outlineLevel="6">
      <c r="A657" s="113">
        <f t="shared" si="12"/>
        <v>647</v>
      </c>
      <c r="B657" s="201" t="s">
        <v>496</v>
      </c>
      <c r="C657" s="251" t="s">
        <v>1031</v>
      </c>
      <c r="D657" s="251" t="s">
        <v>236</v>
      </c>
      <c r="E657" s="251" t="s">
        <v>472</v>
      </c>
      <c r="F657" s="252">
        <v>13119900</v>
      </c>
    </row>
    <row r="658" spans="1:6" ht="31.5" outlineLevel="1">
      <c r="A658" s="113">
        <f t="shared" si="12"/>
        <v>648</v>
      </c>
      <c r="B658" s="201" t="s">
        <v>476</v>
      </c>
      <c r="C658" s="251" t="s">
        <v>28</v>
      </c>
      <c r="D658" s="251"/>
      <c r="E658" s="251"/>
      <c r="F658" s="252">
        <v>14919200</v>
      </c>
    </row>
    <row r="659" spans="1:6" ht="63" outlineLevel="2">
      <c r="A659" s="113">
        <f t="shared" si="12"/>
        <v>649</v>
      </c>
      <c r="B659" s="201" t="s">
        <v>477</v>
      </c>
      <c r="C659" s="251" t="s">
        <v>87</v>
      </c>
      <c r="D659" s="251"/>
      <c r="E659" s="251"/>
      <c r="F659" s="252">
        <v>14919200</v>
      </c>
    </row>
    <row r="660" spans="1:6" ht="15.75" outlineLevel="3">
      <c r="A660" s="113">
        <f t="shared" si="12"/>
        <v>650</v>
      </c>
      <c r="B660" s="201" t="s">
        <v>487</v>
      </c>
      <c r="C660" s="251" t="s">
        <v>87</v>
      </c>
      <c r="D660" s="251" t="s">
        <v>488</v>
      </c>
      <c r="E660" s="251"/>
      <c r="F660" s="252">
        <v>14919200</v>
      </c>
    </row>
    <row r="661" spans="1:6" ht="47.25" outlineLevel="4">
      <c r="A661" s="113">
        <f t="shared" si="12"/>
        <v>651</v>
      </c>
      <c r="B661" s="201" t="s">
        <v>696</v>
      </c>
      <c r="C661" s="251" t="s">
        <v>87</v>
      </c>
      <c r="D661" s="251" t="s">
        <v>503</v>
      </c>
      <c r="E661" s="251"/>
      <c r="F661" s="252">
        <v>14919200</v>
      </c>
    </row>
    <row r="662" spans="1:6" ht="15.75" outlineLevel="5">
      <c r="A662" s="113">
        <f t="shared" si="12"/>
        <v>652</v>
      </c>
      <c r="B662" s="201" t="s">
        <v>481</v>
      </c>
      <c r="C662" s="251" t="s">
        <v>87</v>
      </c>
      <c r="D662" s="251" t="s">
        <v>503</v>
      </c>
      <c r="E662" s="251" t="s">
        <v>461</v>
      </c>
      <c r="F662" s="252">
        <v>14919200</v>
      </c>
    </row>
    <row r="663" spans="1:6" ht="15.75" outlineLevel="6">
      <c r="A663" s="113">
        <f t="shared" si="12"/>
        <v>653</v>
      </c>
      <c r="B663" s="201" t="s">
        <v>495</v>
      </c>
      <c r="C663" s="251" t="s">
        <v>87</v>
      </c>
      <c r="D663" s="251" t="s">
        <v>503</v>
      </c>
      <c r="E663" s="251" t="s">
        <v>471</v>
      </c>
      <c r="F663" s="252">
        <v>14919200</v>
      </c>
    </row>
    <row r="664" spans="1:6" ht="15.75" outlineLevel="1">
      <c r="A664" s="113">
        <f t="shared" si="12"/>
        <v>654</v>
      </c>
      <c r="B664" s="201" t="s">
        <v>1136</v>
      </c>
      <c r="C664" s="251" t="s">
        <v>1137</v>
      </c>
      <c r="D664" s="251"/>
      <c r="E664" s="251"/>
      <c r="F664" s="252">
        <v>17196</v>
      </c>
    </row>
    <row r="665" spans="1:6" ht="63" outlineLevel="2">
      <c r="A665" s="113">
        <f t="shared" si="12"/>
        <v>655</v>
      </c>
      <c r="B665" s="201" t="s">
        <v>1138</v>
      </c>
      <c r="C665" s="251" t="s">
        <v>1139</v>
      </c>
      <c r="D665" s="251"/>
      <c r="E665" s="251"/>
      <c r="F665" s="252">
        <v>17196</v>
      </c>
    </row>
    <row r="666" spans="1:6" ht="31.5" outlineLevel="3">
      <c r="A666" s="113">
        <f t="shared" si="12"/>
        <v>656</v>
      </c>
      <c r="B666" s="201" t="s">
        <v>694</v>
      </c>
      <c r="C666" s="251" t="s">
        <v>1139</v>
      </c>
      <c r="D666" s="251" t="s">
        <v>557</v>
      </c>
      <c r="E666" s="251"/>
      <c r="F666" s="252">
        <v>17196</v>
      </c>
    </row>
    <row r="667" spans="1:6" ht="31.5" outlineLevel="4">
      <c r="A667" s="113">
        <f t="shared" si="12"/>
        <v>657</v>
      </c>
      <c r="B667" s="201" t="s">
        <v>558</v>
      </c>
      <c r="C667" s="251" t="s">
        <v>1139</v>
      </c>
      <c r="D667" s="251" t="s">
        <v>236</v>
      </c>
      <c r="E667" s="251"/>
      <c r="F667" s="252">
        <v>17196</v>
      </c>
    </row>
    <row r="668" spans="1:6" ht="15.75" outlineLevel="5">
      <c r="A668" s="113">
        <f t="shared" si="12"/>
        <v>658</v>
      </c>
      <c r="B668" s="201" t="s">
        <v>481</v>
      </c>
      <c r="C668" s="251" t="s">
        <v>1139</v>
      </c>
      <c r="D668" s="251" t="s">
        <v>236</v>
      </c>
      <c r="E668" s="251" t="s">
        <v>461</v>
      </c>
      <c r="F668" s="252">
        <v>17196</v>
      </c>
    </row>
    <row r="669" spans="1:6" ht="15.75" outlineLevel="6">
      <c r="A669" s="113">
        <f t="shared" si="12"/>
        <v>659</v>
      </c>
      <c r="B669" s="201" t="s">
        <v>496</v>
      </c>
      <c r="C669" s="251" t="s">
        <v>1139</v>
      </c>
      <c r="D669" s="251" t="s">
        <v>236</v>
      </c>
      <c r="E669" s="251" t="s">
        <v>472</v>
      </c>
      <c r="F669" s="252">
        <v>17196</v>
      </c>
    </row>
    <row r="670" spans="1:6" ht="31.5">
      <c r="A670" s="113">
        <f t="shared" si="12"/>
        <v>660</v>
      </c>
      <c r="B670" s="201" t="s">
        <v>293</v>
      </c>
      <c r="C670" s="251" t="s">
        <v>12</v>
      </c>
      <c r="D670" s="251"/>
      <c r="E670" s="251"/>
      <c r="F670" s="252">
        <v>4326225.8899999997</v>
      </c>
    </row>
    <row r="671" spans="1:6" ht="15.75" outlineLevel="1">
      <c r="A671" s="113">
        <f t="shared" si="12"/>
        <v>661</v>
      </c>
      <c r="B671" s="201" t="s">
        <v>294</v>
      </c>
      <c r="C671" s="251" t="s">
        <v>13</v>
      </c>
      <c r="D671" s="251"/>
      <c r="E671" s="251"/>
      <c r="F671" s="252">
        <v>521594.18</v>
      </c>
    </row>
    <row r="672" spans="1:6" ht="78.75" outlineLevel="2">
      <c r="A672" s="113">
        <f t="shared" si="12"/>
        <v>662</v>
      </c>
      <c r="B672" s="201" t="s">
        <v>295</v>
      </c>
      <c r="C672" s="251" t="s">
        <v>75</v>
      </c>
      <c r="D672" s="251"/>
      <c r="E672" s="251"/>
      <c r="F672" s="252">
        <v>216650</v>
      </c>
    </row>
    <row r="673" spans="1:6" ht="31.5" outlineLevel="3">
      <c r="A673" s="113">
        <f t="shared" si="12"/>
        <v>663</v>
      </c>
      <c r="B673" s="201" t="s">
        <v>694</v>
      </c>
      <c r="C673" s="251" t="s">
        <v>75</v>
      </c>
      <c r="D673" s="251" t="s">
        <v>557</v>
      </c>
      <c r="E673" s="251"/>
      <c r="F673" s="252">
        <v>216650</v>
      </c>
    </row>
    <row r="674" spans="1:6" ht="31.5" outlineLevel="4">
      <c r="A674" s="113">
        <f t="shared" si="12"/>
        <v>664</v>
      </c>
      <c r="B674" s="201" t="s">
        <v>558</v>
      </c>
      <c r="C674" s="251" t="s">
        <v>75</v>
      </c>
      <c r="D674" s="251" t="s">
        <v>236</v>
      </c>
      <c r="E674" s="251"/>
      <c r="F674" s="252">
        <v>216650</v>
      </c>
    </row>
    <row r="675" spans="1:6" ht="15.75" outlineLevel="5">
      <c r="A675" s="113">
        <f t="shared" si="12"/>
        <v>665</v>
      </c>
      <c r="B675" s="201" t="s">
        <v>551</v>
      </c>
      <c r="C675" s="251" t="s">
        <v>75</v>
      </c>
      <c r="D675" s="251" t="s">
        <v>236</v>
      </c>
      <c r="E675" s="251" t="s">
        <v>458</v>
      </c>
      <c r="F675" s="252">
        <v>216650</v>
      </c>
    </row>
    <row r="676" spans="1:6" ht="47.25" outlineLevel="6">
      <c r="A676" s="113">
        <f t="shared" si="12"/>
        <v>666</v>
      </c>
      <c r="B676" s="201" t="s">
        <v>410</v>
      </c>
      <c r="C676" s="251" t="s">
        <v>75</v>
      </c>
      <c r="D676" s="251" t="s">
        <v>236</v>
      </c>
      <c r="E676" s="251" t="s">
        <v>438</v>
      </c>
      <c r="F676" s="252">
        <v>216650</v>
      </c>
    </row>
    <row r="677" spans="1:6" ht="78.75" outlineLevel="2">
      <c r="A677" s="113">
        <f t="shared" si="12"/>
        <v>667</v>
      </c>
      <c r="B677" s="201" t="s">
        <v>482</v>
      </c>
      <c r="C677" s="251" t="s">
        <v>81</v>
      </c>
      <c r="D677" s="251"/>
      <c r="E677" s="251"/>
      <c r="F677" s="252">
        <v>304944.18</v>
      </c>
    </row>
    <row r="678" spans="1:6" ht="31.5" outlineLevel="3">
      <c r="A678" s="113">
        <f t="shared" si="12"/>
        <v>668</v>
      </c>
      <c r="B678" s="201" t="s">
        <v>694</v>
      </c>
      <c r="C678" s="251" t="s">
        <v>81</v>
      </c>
      <c r="D678" s="251" t="s">
        <v>557</v>
      </c>
      <c r="E678" s="251"/>
      <c r="F678" s="252">
        <v>304944.18</v>
      </c>
    </row>
    <row r="679" spans="1:6" ht="31.5" outlineLevel="4">
      <c r="A679" s="113">
        <f t="shared" si="12"/>
        <v>669</v>
      </c>
      <c r="B679" s="201" t="s">
        <v>558</v>
      </c>
      <c r="C679" s="251" t="s">
        <v>81</v>
      </c>
      <c r="D679" s="251" t="s">
        <v>236</v>
      </c>
      <c r="E679" s="251"/>
      <c r="F679" s="252">
        <v>304944.18</v>
      </c>
    </row>
    <row r="680" spans="1:6" ht="15.75" outlineLevel="5">
      <c r="A680" s="113">
        <f t="shared" si="12"/>
        <v>670</v>
      </c>
      <c r="B680" s="201" t="s">
        <v>481</v>
      </c>
      <c r="C680" s="251" t="s">
        <v>81</v>
      </c>
      <c r="D680" s="251" t="s">
        <v>236</v>
      </c>
      <c r="E680" s="251" t="s">
        <v>461</v>
      </c>
      <c r="F680" s="252">
        <v>304944.18</v>
      </c>
    </row>
    <row r="681" spans="1:6" ht="15.75" outlineLevel="6">
      <c r="A681" s="113">
        <f t="shared" si="12"/>
        <v>671</v>
      </c>
      <c r="B681" s="201" t="s">
        <v>497</v>
      </c>
      <c r="C681" s="251" t="s">
        <v>81</v>
      </c>
      <c r="D681" s="251" t="s">
        <v>236</v>
      </c>
      <c r="E681" s="251" t="s">
        <v>439</v>
      </c>
      <c r="F681" s="252">
        <v>304944.18</v>
      </c>
    </row>
    <row r="682" spans="1:6" ht="15.75" outlineLevel="1">
      <c r="A682" s="113">
        <f t="shared" si="12"/>
        <v>672</v>
      </c>
      <c r="B682" s="201" t="s">
        <v>296</v>
      </c>
      <c r="C682" s="251" t="s">
        <v>14</v>
      </c>
      <c r="D682" s="251"/>
      <c r="E682" s="251"/>
      <c r="F682" s="252">
        <v>1153592.08</v>
      </c>
    </row>
    <row r="683" spans="1:6" ht="63" outlineLevel="2">
      <c r="A683" s="113">
        <f t="shared" si="12"/>
        <v>673</v>
      </c>
      <c r="B683" s="201" t="s">
        <v>478</v>
      </c>
      <c r="C683" s="251" t="s">
        <v>76</v>
      </c>
      <c r="D683" s="251"/>
      <c r="E683" s="251"/>
      <c r="F683" s="252">
        <v>124992</v>
      </c>
    </row>
    <row r="684" spans="1:6" ht="31.5" outlineLevel="3">
      <c r="A684" s="113">
        <f t="shared" si="12"/>
        <v>674</v>
      </c>
      <c r="B684" s="201" t="s">
        <v>694</v>
      </c>
      <c r="C684" s="251" t="s">
        <v>76</v>
      </c>
      <c r="D684" s="251" t="s">
        <v>557</v>
      </c>
      <c r="E684" s="251"/>
      <c r="F684" s="252">
        <v>124992</v>
      </c>
    </row>
    <row r="685" spans="1:6" ht="31.5" outlineLevel="4">
      <c r="A685" s="113">
        <f t="shared" si="12"/>
        <v>675</v>
      </c>
      <c r="B685" s="201" t="s">
        <v>558</v>
      </c>
      <c r="C685" s="251" t="s">
        <v>76</v>
      </c>
      <c r="D685" s="251" t="s">
        <v>236</v>
      </c>
      <c r="E685" s="251"/>
      <c r="F685" s="252">
        <v>124992</v>
      </c>
    </row>
    <row r="686" spans="1:6" ht="15.75" outlineLevel="5">
      <c r="A686" s="113">
        <f t="shared" si="12"/>
        <v>676</v>
      </c>
      <c r="B686" s="201" t="s">
        <v>551</v>
      </c>
      <c r="C686" s="251" t="s">
        <v>76</v>
      </c>
      <c r="D686" s="251" t="s">
        <v>236</v>
      </c>
      <c r="E686" s="251" t="s">
        <v>458</v>
      </c>
      <c r="F686" s="252">
        <v>124992</v>
      </c>
    </row>
    <row r="687" spans="1:6" ht="47.25" outlineLevel="6">
      <c r="A687" s="113">
        <f t="shared" si="12"/>
        <v>677</v>
      </c>
      <c r="B687" s="201" t="s">
        <v>410</v>
      </c>
      <c r="C687" s="251" t="s">
        <v>76</v>
      </c>
      <c r="D687" s="251" t="s">
        <v>236</v>
      </c>
      <c r="E687" s="251" t="s">
        <v>438</v>
      </c>
      <c r="F687" s="252">
        <v>124992</v>
      </c>
    </row>
    <row r="688" spans="1:6" ht="94.5" outlineLevel="2">
      <c r="A688" s="113">
        <f t="shared" si="12"/>
        <v>678</v>
      </c>
      <c r="B688" s="204" t="s">
        <v>77</v>
      </c>
      <c r="C688" s="251" t="s">
        <v>78</v>
      </c>
      <c r="D688" s="251"/>
      <c r="E688" s="251"/>
      <c r="F688" s="252">
        <v>182813</v>
      </c>
    </row>
    <row r="689" spans="1:6" ht="31.5" outlineLevel="3">
      <c r="A689" s="113">
        <f t="shared" si="12"/>
        <v>679</v>
      </c>
      <c r="B689" s="201" t="s">
        <v>694</v>
      </c>
      <c r="C689" s="251" t="s">
        <v>78</v>
      </c>
      <c r="D689" s="251" t="s">
        <v>557</v>
      </c>
      <c r="E689" s="251"/>
      <c r="F689" s="252">
        <v>182813</v>
      </c>
    </row>
    <row r="690" spans="1:6" ht="31.5" outlineLevel="4">
      <c r="A690" s="113">
        <f t="shared" si="12"/>
        <v>680</v>
      </c>
      <c r="B690" s="201" t="s">
        <v>558</v>
      </c>
      <c r="C690" s="251" t="s">
        <v>78</v>
      </c>
      <c r="D690" s="251" t="s">
        <v>236</v>
      </c>
      <c r="E690" s="251"/>
      <c r="F690" s="252">
        <v>182813</v>
      </c>
    </row>
    <row r="691" spans="1:6" ht="15.75" outlineLevel="5">
      <c r="A691" s="113">
        <f t="shared" si="12"/>
        <v>681</v>
      </c>
      <c r="B691" s="201" t="s">
        <v>551</v>
      </c>
      <c r="C691" s="251" t="s">
        <v>78</v>
      </c>
      <c r="D691" s="251" t="s">
        <v>236</v>
      </c>
      <c r="E691" s="251" t="s">
        <v>458</v>
      </c>
      <c r="F691" s="252">
        <v>182813</v>
      </c>
    </row>
    <row r="692" spans="1:6" ht="47.25" outlineLevel="6">
      <c r="A692" s="113">
        <f t="shared" si="12"/>
        <v>682</v>
      </c>
      <c r="B692" s="201" t="s">
        <v>410</v>
      </c>
      <c r="C692" s="251" t="s">
        <v>78</v>
      </c>
      <c r="D692" s="251" t="s">
        <v>236</v>
      </c>
      <c r="E692" s="251" t="s">
        <v>438</v>
      </c>
      <c r="F692" s="252">
        <v>182813</v>
      </c>
    </row>
    <row r="693" spans="1:6" ht="78.75" outlineLevel="2">
      <c r="A693" s="113">
        <f t="shared" si="12"/>
        <v>683</v>
      </c>
      <c r="B693" s="201" t="s">
        <v>727</v>
      </c>
      <c r="C693" s="251" t="s">
        <v>728</v>
      </c>
      <c r="D693" s="251"/>
      <c r="E693" s="251"/>
      <c r="F693" s="252">
        <v>755787.08</v>
      </c>
    </row>
    <row r="694" spans="1:6" ht="31.5" outlineLevel="3">
      <c r="A694" s="113">
        <f t="shared" si="12"/>
        <v>684</v>
      </c>
      <c r="B694" s="201" t="s">
        <v>694</v>
      </c>
      <c r="C694" s="251" t="s">
        <v>728</v>
      </c>
      <c r="D694" s="251" t="s">
        <v>557</v>
      </c>
      <c r="E694" s="251"/>
      <c r="F694" s="252">
        <v>555787.07999999996</v>
      </c>
    </row>
    <row r="695" spans="1:6" ht="31.5" outlineLevel="4">
      <c r="A695" s="113">
        <f t="shared" si="12"/>
        <v>685</v>
      </c>
      <c r="B695" s="201" t="s">
        <v>558</v>
      </c>
      <c r="C695" s="251" t="s">
        <v>728</v>
      </c>
      <c r="D695" s="251" t="s">
        <v>236</v>
      </c>
      <c r="E695" s="251"/>
      <c r="F695" s="252">
        <v>555787.07999999996</v>
      </c>
    </row>
    <row r="696" spans="1:6" ht="15.75" outlineLevel="5">
      <c r="A696" s="113">
        <f t="shared" si="12"/>
        <v>686</v>
      </c>
      <c r="B696" s="201" t="s">
        <v>343</v>
      </c>
      <c r="C696" s="251" t="s">
        <v>728</v>
      </c>
      <c r="D696" s="251" t="s">
        <v>236</v>
      </c>
      <c r="E696" s="251" t="s">
        <v>462</v>
      </c>
      <c r="F696" s="252">
        <v>555787.07999999996</v>
      </c>
    </row>
    <row r="697" spans="1:6" ht="15.75" outlineLevel="6">
      <c r="A697" s="113">
        <f t="shared" si="12"/>
        <v>687</v>
      </c>
      <c r="B697" s="201" t="s">
        <v>729</v>
      </c>
      <c r="C697" s="251" t="s">
        <v>728</v>
      </c>
      <c r="D697" s="251" t="s">
        <v>236</v>
      </c>
      <c r="E697" s="251" t="s">
        <v>730</v>
      </c>
      <c r="F697" s="252">
        <v>555787.07999999996</v>
      </c>
    </row>
    <row r="698" spans="1:6" ht="15.75" outlineLevel="3">
      <c r="A698" s="113">
        <f t="shared" si="12"/>
        <v>688</v>
      </c>
      <c r="B698" s="201" t="s">
        <v>487</v>
      </c>
      <c r="C698" s="251" t="s">
        <v>728</v>
      </c>
      <c r="D698" s="251" t="s">
        <v>488</v>
      </c>
      <c r="E698" s="251"/>
      <c r="F698" s="252">
        <v>200000</v>
      </c>
    </row>
    <row r="699" spans="1:6" ht="15.75" outlineLevel="4">
      <c r="A699" s="113">
        <f t="shared" si="12"/>
        <v>689</v>
      </c>
      <c r="B699" s="201" t="s">
        <v>315</v>
      </c>
      <c r="C699" s="251" t="s">
        <v>728</v>
      </c>
      <c r="D699" s="251" t="s">
        <v>316</v>
      </c>
      <c r="E699" s="251"/>
      <c r="F699" s="252">
        <v>200000</v>
      </c>
    </row>
    <row r="700" spans="1:6" ht="15.75" outlineLevel="5">
      <c r="A700" s="113">
        <f t="shared" si="12"/>
        <v>690</v>
      </c>
      <c r="B700" s="201" t="s">
        <v>551</v>
      </c>
      <c r="C700" s="251" t="s">
        <v>728</v>
      </c>
      <c r="D700" s="251" t="s">
        <v>316</v>
      </c>
      <c r="E700" s="251" t="s">
        <v>458</v>
      </c>
      <c r="F700" s="252">
        <v>200000</v>
      </c>
    </row>
    <row r="701" spans="1:6" ht="47.25" outlineLevel="6">
      <c r="A701" s="113">
        <f t="shared" si="12"/>
        <v>691</v>
      </c>
      <c r="B701" s="201" t="s">
        <v>410</v>
      </c>
      <c r="C701" s="251" t="s">
        <v>728</v>
      </c>
      <c r="D701" s="251" t="s">
        <v>316</v>
      </c>
      <c r="E701" s="251" t="s">
        <v>438</v>
      </c>
      <c r="F701" s="252">
        <v>200000</v>
      </c>
    </row>
    <row r="702" spans="1:6" ht="78.75" outlineLevel="2">
      <c r="A702" s="113">
        <f t="shared" si="12"/>
        <v>692</v>
      </c>
      <c r="B702" s="201" t="s">
        <v>479</v>
      </c>
      <c r="C702" s="251" t="s">
        <v>79</v>
      </c>
      <c r="D702" s="251"/>
      <c r="E702" s="251"/>
      <c r="F702" s="252">
        <v>90000</v>
      </c>
    </row>
    <row r="703" spans="1:6" ht="31.5" outlineLevel="3">
      <c r="A703" s="113">
        <f t="shared" si="12"/>
        <v>693</v>
      </c>
      <c r="B703" s="201" t="s">
        <v>694</v>
      </c>
      <c r="C703" s="251" t="s">
        <v>79</v>
      </c>
      <c r="D703" s="251" t="s">
        <v>557</v>
      </c>
      <c r="E703" s="251"/>
      <c r="F703" s="252">
        <v>90000</v>
      </c>
    </row>
    <row r="704" spans="1:6" ht="31.5" outlineLevel="4">
      <c r="A704" s="113">
        <f t="shared" si="12"/>
        <v>694</v>
      </c>
      <c r="B704" s="201" t="s">
        <v>558</v>
      </c>
      <c r="C704" s="251" t="s">
        <v>79</v>
      </c>
      <c r="D704" s="251" t="s">
        <v>236</v>
      </c>
      <c r="E704" s="251"/>
      <c r="F704" s="252">
        <v>90000</v>
      </c>
    </row>
    <row r="705" spans="1:6" ht="15.75" outlineLevel="5">
      <c r="A705" s="113">
        <f t="shared" si="12"/>
        <v>695</v>
      </c>
      <c r="B705" s="201" t="s">
        <v>551</v>
      </c>
      <c r="C705" s="251" t="s">
        <v>79</v>
      </c>
      <c r="D705" s="251" t="s">
        <v>236</v>
      </c>
      <c r="E705" s="251" t="s">
        <v>458</v>
      </c>
      <c r="F705" s="252">
        <v>90000</v>
      </c>
    </row>
    <row r="706" spans="1:6" ht="47.25" outlineLevel="6">
      <c r="A706" s="113">
        <f t="shared" si="12"/>
        <v>696</v>
      </c>
      <c r="B706" s="201" t="s">
        <v>410</v>
      </c>
      <c r="C706" s="251" t="s">
        <v>79</v>
      </c>
      <c r="D706" s="251" t="s">
        <v>236</v>
      </c>
      <c r="E706" s="251" t="s">
        <v>438</v>
      </c>
      <c r="F706" s="252">
        <v>90000</v>
      </c>
    </row>
    <row r="707" spans="1:6" ht="31.5" outlineLevel="1">
      <c r="A707" s="113">
        <f t="shared" si="12"/>
        <v>697</v>
      </c>
      <c r="B707" s="201" t="s">
        <v>553</v>
      </c>
      <c r="C707" s="251" t="s">
        <v>15</v>
      </c>
      <c r="D707" s="251"/>
      <c r="E707" s="251"/>
      <c r="F707" s="252">
        <v>2651039.63</v>
      </c>
    </row>
    <row r="708" spans="1:6" ht="78.75" outlineLevel="2">
      <c r="A708" s="113">
        <f t="shared" si="12"/>
        <v>698</v>
      </c>
      <c r="B708" s="201" t="s">
        <v>480</v>
      </c>
      <c r="C708" s="251" t="s">
        <v>80</v>
      </c>
      <c r="D708" s="251"/>
      <c r="E708" s="251"/>
      <c r="F708" s="252">
        <v>2517578.5299999998</v>
      </c>
    </row>
    <row r="709" spans="1:6" ht="63" outlineLevel="3">
      <c r="A709" s="113">
        <f t="shared" si="12"/>
        <v>699</v>
      </c>
      <c r="B709" s="201" t="s">
        <v>555</v>
      </c>
      <c r="C709" s="251" t="s">
        <v>80</v>
      </c>
      <c r="D709" s="251" t="s">
        <v>235</v>
      </c>
      <c r="E709" s="251"/>
      <c r="F709" s="252">
        <v>2258258.38</v>
      </c>
    </row>
    <row r="710" spans="1:6" ht="31.5" outlineLevel="4">
      <c r="A710" s="113">
        <f t="shared" si="12"/>
        <v>700</v>
      </c>
      <c r="B710" s="201" t="s">
        <v>556</v>
      </c>
      <c r="C710" s="251" t="s">
        <v>80</v>
      </c>
      <c r="D710" s="251" t="s">
        <v>249</v>
      </c>
      <c r="E710" s="251"/>
      <c r="F710" s="252">
        <v>2258258.38</v>
      </c>
    </row>
    <row r="711" spans="1:6" ht="15.75" outlineLevel="5">
      <c r="A711" s="113">
        <f t="shared" si="12"/>
        <v>701</v>
      </c>
      <c r="B711" s="201" t="s">
        <v>551</v>
      </c>
      <c r="C711" s="251" t="s">
        <v>80</v>
      </c>
      <c r="D711" s="251" t="s">
        <v>249</v>
      </c>
      <c r="E711" s="251" t="s">
        <v>458</v>
      </c>
      <c r="F711" s="252">
        <v>2258258.38</v>
      </c>
    </row>
    <row r="712" spans="1:6" ht="47.25" outlineLevel="6">
      <c r="A712" s="113">
        <f t="shared" si="12"/>
        <v>702</v>
      </c>
      <c r="B712" s="201" t="s">
        <v>410</v>
      </c>
      <c r="C712" s="251" t="s">
        <v>80</v>
      </c>
      <c r="D712" s="251" t="s">
        <v>249</v>
      </c>
      <c r="E712" s="251" t="s">
        <v>438</v>
      </c>
      <c r="F712" s="252">
        <v>2258258.38</v>
      </c>
    </row>
    <row r="713" spans="1:6" ht="31.5" outlineLevel="3">
      <c r="A713" s="113">
        <f t="shared" si="12"/>
        <v>703</v>
      </c>
      <c r="B713" s="201" t="s">
        <v>694</v>
      </c>
      <c r="C713" s="251" t="s">
        <v>80</v>
      </c>
      <c r="D713" s="251" t="s">
        <v>557</v>
      </c>
      <c r="E713" s="251"/>
      <c r="F713" s="252">
        <v>259297.57</v>
      </c>
    </row>
    <row r="714" spans="1:6" ht="31.5" outlineLevel="4">
      <c r="A714" s="113">
        <f t="shared" si="12"/>
        <v>704</v>
      </c>
      <c r="B714" s="201" t="s">
        <v>558</v>
      </c>
      <c r="C714" s="251" t="s">
        <v>80</v>
      </c>
      <c r="D714" s="251" t="s">
        <v>236</v>
      </c>
      <c r="E714" s="251"/>
      <c r="F714" s="252">
        <v>259297.57</v>
      </c>
    </row>
    <row r="715" spans="1:6" ht="15.75" outlineLevel="5">
      <c r="A715" s="113">
        <f t="shared" si="12"/>
        <v>705</v>
      </c>
      <c r="B715" s="201" t="s">
        <v>551</v>
      </c>
      <c r="C715" s="251" t="s">
        <v>80</v>
      </c>
      <c r="D715" s="251" t="s">
        <v>236</v>
      </c>
      <c r="E715" s="251" t="s">
        <v>458</v>
      </c>
      <c r="F715" s="252">
        <v>259297.57</v>
      </c>
    </row>
    <row r="716" spans="1:6" ht="47.25" outlineLevel="6">
      <c r="A716" s="113">
        <f t="shared" si="12"/>
        <v>706</v>
      </c>
      <c r="B716" s="201" t="s">
        <v>410</v>
      </c>
      <c r="C716" s="251" t="s">
        <v>80</v>
      </c>
      <c r="D716" s="251" t="s">
        <v>236</v>
      </c>
      <c r="E716" s="251" t="s">
        <v>438</v>
      </c>
      <c r="F716" s="252">
        <v>259297.57</v>
      </c>
    </row>
    <row r="717" spans="1:6" ht="15.75" outlineLevel="3">
      <c r="A717" s="113">
        <f t="shared" ref="A717:A780" si="13">A716+1</f>
        <v>707</v>
      </c>
      <c r="B717" s="201" t="s">
        <v>487</v>
      </c>
      <c r="C717" s="251" t="s">
        <v>80</v>
      </c>
      <c r="D717" s="251" t="s">
        <v>488</v>
      </c>
      <c r="E717" s="251"/>
      <c r="F717" s="252">
        <v>22.58</v>
      </c>
    </row>
    <row r="718" spans="1:6" ht="15.75" outlineLevel="4">
      <c r="A718" s="113">
        <f t="shared" si="13"/>
        <v>708</v>
      </c>
      <c r="B718" s="201" t="s">
        <v>315</v>
      </c>
      <c r="C718" s="251" t="s">
        <v>80</v>
      </c>
      <c r="D718" s="251" t="s">
        <v>316</v>
      </c>
      <c r="E718" s="251"/>
      <c r="F718" s="252">
        <v>22.58</v>
      </c>
    </row>
    <row r="719" spans="1:6" ht="15.75" outlineLevel="5">
      <c r="A719" s="113">
        <f t="shared" si="13"/>
        <v>709</v>
      </c>
      <c r="B719" s="201" t="s">
        <v>551</v>
      </c>
      <c r="C719" s="251" t="s">
        <v>80</v>
      </c>
      <c r="D719" s="251" t="s">
        <v>316</v>
      </c>
      <c r="E719" s="251" t="s">
        <v>458</v>
      </c>
      <c r="F719" s="252">
        <v>22.58</v>
      </c>
    </row>
    <row r="720" spans="1:6" ht="47.25" outlineLevel="6">
      <c r="A720" s="113">
        <f t="shared" si="13"/>
        <v>710</v>
      </c>
      <c r="B720" s="201" t="s">
        <v>410</v>
      </c>
      <c r="C720" s="251" t="s">
        <v>80</v>
      </c>
      <c r="D720" s="251" t="s">
        <v>316</v>
      </c>
      <c r="E720" s="251" t="s">
        <v>438</v>
      </c>
      <c r="F720" s="252">
        <v>22.58</v>
      </c>
    </row>
    <row r="721" spans="1:6" ht="94.5" outlineLevel="2">
      <c r="A721" s="113">
        <f t="shared" si="13"/>
        <v>711</v>
      </c>
      <c r="B721" s="204" t="s">
        <v>1021</v>
      </c>
      <c r="C721" s="251" t="s">
        <v>1022</v>
      </c>
      <c r="D721" s="251"/>
      <c r="E721" s="251"/>
      <c r="F721" s="252">
        <v>133461.1</v>
      </c>
    </row>
    <row r="722" spans="1:6" ht="63" outlineLevel="3">
      <c r="A722" s="113">
        <f t="shared" si="13"/>
        <v>712</v>
      </c>
      <c r="B722" s="201" t="s">
        <v>555</v>
      </c>
      <c r="C722" s="251" t="s">
        <v>1022</v>
      </c>
      <c r="D722" s="251" t="s">
        <v>235</v>
      </c>
      <c r="E722" s="251"/>
      <c r="F722" s="252">
        <v>133461.1</v>
      </c>
    </row>
    <row r="723" spans="1:6" ht="31.5" outlineLevel="4">
      <c r="A723" s="113">
        <f t="shared" si="13"/>
        <v>713</v>
      </c>
      <c r="B723" s="201" t="s">
        <v>556</v>
      </c>
      <c r="C723" s="251" t="s">
        <v>1022</v>
      </c>
      <c r="D723" s="251" t="s">
        <v>249</v>
      </c>
      <c r="E723" s="251"/>
      <c r="F723" s="252">
        <v>133461.1</v>
      </c>
    </row>
    <row r="724" spans="1:6" ht="15.75" outlineLevel="5">
      <c r="A724" s="113">
        <f t="shared" si="13"/>
        <v>714</v>
      </c>
      <c r="B724" s="201" t="s">
        <v>551</v>
      </c>
      <c r="C724" s="251" t="s">
        <v>1022</v>
      </c>
      <c r="D724" s="251" t="s">
        <v>249</v>
      </c>
      <c r="E724" s="251" t="s">
        <v>458</v>
      </c>
      <c r="F724" s="252">
        <v>133461.1</v>
      </c>
    </row>
    <row r="725" spans="1:6" ht="47.25" outlineLevel="6">
      <c r="A725" s="113">
        <f t="shared" si="13"/>
        <v>715</v>
      </c>
      <c r="B725" s="201" t="s">
        <v>410</v>
      </c>
      <c r="C725" s="251" t="s">
        <v>1022</v>
      </c>
      <c r="D725" s="251" t="s">
        <v>249</v>
      </c>
      <c r="E725" s="251" t="s">
        <v>438</v>
      </c>
      <c r="F725" s="252">
        <v>133461.1</v>
      </c>
    </row>
    <row r="726" spans="1:6" ht="63">
      <c r="A726" s="113">
        <f t="shared" si="13"/>
        <v>716</v>
      </c>
      <c r="B726" s="201" t="s">
        <v>59</v>
      </c>
      <c r="C726" s="251" t="s">
        <v>60</v>
      </c>
      <c r="D726" s="251"/>
      <c r="E726" s="251"/>
      <c r="F726" s="252">
        <v>888360</v>
      </c>
    </row>
    <row r="727" spans="1:6" ht="31.5" outlineLevel="1">
      <c r="A727" s="113">
        <f t="shared" si="13"/>
        <v>717</v>
      </c>
      <c r="B727" s="201" t="s">
        <v>731</v>
      </c>
      <c r="C727" s="251" t="s">
        <v>61</v>
      </c>
      <c r="D727" s="251"/>
      <c r="E727" s="251"/>
      <c r="F727" s="252">
        <v>888360</v>
      </c>
    </row>
    <row r="728" spans="1:6" ht="126" outlineLevel="2">
      <c r="A728" s="113">
        <f t="shared" si="13"/>
        <v>718</v>
      </c>
      <c r="B728" s="204" t="s">
        <v>1169</v>
      </c>
      <c r="C728" s="251" t="s">
        <v>1170</v>
      </c>
      <c r="D728" s="251"/>
      <c r="E728" s="251"/>
      <c r="F728" s="252">
        <v>788360</v>
      </c>
    </row>
    <row r="729" spans="1:6" ht="15.75" outlineLevel="3">
      <c r="A729" s="113">
        <f t="shared" si="13"/>
        <v>719</v>
      </c>
      <c r="B729" s="201" t="s">
        <v>487</v>
      </c>
      <c r="C729" s="251" t="s">
        <v>1170</v>
      </c>
      <c r="D729" s="251" t="s">
        <v>488</v>
      </c>
      <c r="E729" s="251"/>
      <c r="F729" s="252">
        <v>788360</v>
      </c>
    </row>
    <row r="730" spans="1:6" ht="47.25" outlineLevel="4">
      <c r="A730" s="113">
        <f t="shared" si="13"/>
        <v>720</v>
      </c>
      <c r="B730" s="201" t="s">
        <v>696</v>
      </c>
      <c r="C730" s="251" t="s">
        <v>1170</v>
      </c>
      <c r="D730" s="251" t="s">
        <v>503</v>
      </c>
      <c r="E730" s="251"/>
      <c r="F730" s="252">
        <v>788360</v>
      </c>
    </row>
    <row r="731" spans="1:6" ht="15.75" outlineLevel="5">
      <c r="A731" s="113">
        <f t="shared" si="13"/>
        <v>721</v>
      </c>
      <c r="B731" s="201" t="s">
        <v>481</v>
      </c>
      <c r="C731" s="251" t="s">
        <v>1170</v>
      </c>
      <c r="D731" s="251" t="s">
        <v>503</v>
      </c>
      <c r="E731" s="251" t="s">
        <v>461</v>
      </c>
      <c r="F731" s="252">
        <v>788360</v>
      </c>
    </row>
    <row r="732" spans="1:6" ht="15.75" outlineLevel="6">
      <c r="A732" s="113">
        <f t="shared" si="13"/>
        <v>722</v>
      </c>
      <c r="B732" s="201" t="s">
        <v>497</v>
      </c>
      <c r="C732" s="251" t="s">
        <v>1170</v>
      </c>
      <c r="D732" s="251" t="s">
        <v>503</v>
      </c>
      <c r="E732" s="251" t="s">
        <v>439</v>
      </c>
      <c r="F732" s="252">
        <v>788360</v>
      </c>
    </row>
    <row r="733" spans="1:6" ht="126" outlineLevel="2">
      <c r="A733" s="113">
        <f t="shared" si="13"/>
        <v>723</v>
      </c>
      <c r="B733" s="204" t="s">
        <v>741</v>
      </c>
      <c r="C733" s="251" t="s">
        <v>732</v>
      </c>
      <c r="D733" s="251"/>
      <c r="E733" s="251"/>
      <c r="F733" s="252">
        <v>100000</v>
      </c>
    </row>
    <row r="734" spans="1:6" ht="15.75" outlineLevel="3">
      <c r="A734" s="113">
        <f t="shared" si="13"/>
        <v>724</v>
      </c>
      <c r="B734" s="201" t="s">
        <v>487</v>
      </c>
      <c r="C734" s="251" t="s">
        <v>732</v>
      </c>
      <c r="D734" s="251" t="s">
        <v>488</v>
      </c>
      <c r="E734" s="251"/>
      <c r="F734" s="252">
        <v>100000</v>
      </c>
    </row>
    <row r="735" spans="1:6" ht="47.25" outlineLevel="4">
      <c r="A735" s="113">
        <f t="shared" si="13"/>
        <v>725</v>
      </c>
      <c r="B735" s="201" t="s">
        <v>696</v>
      </c>
      <c r="C735" s="251" t="s">
        <v>732</v>
      </c>
      <c r="D735" s="251" t="s">
        <v>503</v>
      </c>
      <c r="E735" s="251"/>
      <c r="F735" s="252">
        <v>100000</v>
      </c>
    </row>
    <row r="736" spans="1:6" ht="15.75" outlineLevel="5">
      <c r="A736" s="113">
        <f t="shared" si="13"/>
        <v>726</v>
      </c>
      <c r="B736" s="201" t="s">
        <v>481</v>
      </c>
      <c r="C736" s="251" t="s">
        <v>732</v>
      </c>
      <c r="D736" s="251" t="s">
        <v>503</v>
      </c>
      <c r="E736" s="251" t="s">
        <v>461</v>
      </c>
      <c r="F736" s="252">
        <v>100000</v>
      </c>
    </row>
    <row r="737" spans="1:6" ht="15.75" outlineLevel="6">
      <c r="A737" s="113">
        <f t="shared" si="13"/>
        <v>727</v>
      </c>
      <c r="B737" s="201" t="s">
        <v>497</v>
      </c>
      <c r="C737" s="251" t="s">
        <v>732</v>
      </c>
      <c r="D737" s="251" t="s">
        <v>503</v>
      </c>
      <c r="E737" s="251" t="s">
        <v>439</v>
      </c>
      <c r="F737" s="252">
        <v>100000</v>
      </c>
    </row>
    <row r="738" spans="1:6" ht="47.25">
      <c r="A738" s="113">
        <f t="shared" si="13"/>
        <v>728</v>
      </c>
      <c r="B738" s="201" t="s">
        <v>733</v>
      </c>
      <c r="C738" s="251" t="s">
        <v>734</v>
      </c>
      <c r="D738" s="251"/>
      <c r="E738" s="251"/>
      <c r="F738" s="252">
        <v>750000</v>
      </c>
    </row>
    <row r="739" spans="1:6" ht="78.75" outlineLevel="1">
      <c r="A739" s="113">
        <f t="shared" si="13"/>
        <v>729</v>
      </c>
      <c r="B739" s="204" t="s">
        <v>856</v>
      </c>
      <c r="C739" s="251" t="s">
        <v>735</v>
      </c>
      <c r="D739" s="251"/>
      <c r="E739" s="251"/>
      <c r="F739" s="252">
        <v>750000</v>
      </c>
    </row>
    <row r="740" spans="1:6" ht="31.5" outlineLevel="3">
      <c r="A740" s="113">
        <f t="shared" si="13"/>
        <v>730</v>
      </c>
      <c r="B740" s="201" t="s">
        <v>694</v>
      </c>
      <c r="C740" s="251" t="s">
        <v>735</v>
      </c>
      <c r="D740" s="251" t="s">
        <v>557</v>
      </c>
      <c r="E740" s="251"/>
      <c r="F740" s="252">
        <v>750000</v>
      </c>
    </row>
    <row r="741" spans="1:6" ht="31.5" outlineLevel="4">
      <c r="A741" s="113">
        <f t="shared" si="13"/>
        <v>731</v>
      </c>
      <c r="B741" s="201" t="s">
        <v>558</v>
      </c>
      <c r="C741" s="251" t="s">
        <v>735</v>
      </c>
      <c r="D741" s="251" t="s">
        <v>236</v>
      </c>
      <c r="E741" s="251"/>
      <c r="F741" s="252">
        <v>750000</v>
      </c>
    </row>
    <row r="742" spans="1:6" ht="15.75" outlineLevel="5">
      <c r="A742" s="113">
        <f t="shared" si="13"/>
        <v>732</v>
      </c>
      <c r="B742" s="201" t="s">
        <v>481</v>
      </c>
      <c r="C742" s="251" t="s">
        <v>735</v>
      </c>
      <c r="D742" s="251" t="s">
        <v>236</v>
      </c>
      <c r="E742" s="251" t="s">
        <v>461</v>
      </c>
      <c r="F742" s="252">
        <v>750000</v>
      </c>
    </row>
    <row r="743" spans="1:6" ht="15.75" outlineLevel="6">
      <c r="A743" s="113">
        <f t="shared" si="13"/>
        <v>733</v>
      </c>
      <c r="B743" s="201" t="s">
        <v>497</v>
      </c>
      <c r="C743" s="251" t="s">
        <v>735</v>
      </c>
      <c r="D743" s="251" t="s">
        <v>236</v>
      </c>
      <c r="E743" s="251" t="s">
        <v>439</v>
      </c>
      <c r="F743" s="252">
        <v>750000</v>
      </c>
    </row>
    <row r="744" spans="1:6" ht="15.75">
      <c r="A744" s="113">
        <f t="shared" si="13"/>
        <v>734</v>
      </c>
      <c r="B744" s="201" t="s">
        <v>736</v>
      </c>
      <c r="C744" s="251" t="s">
        <v>35</v>
      </c>
      <c r="D744" s="251"/>
      <c r="E744" s="251"/>
      <c r="F744" s="252">
        <v>100000</v>
      </c>
    </row>
    <row r="745" spans="1:6" ht="31.5" outlineLevel="1">
      <c r="A745" s="113">
        <f t="shared" si="13"/>
        <v>735</v>
      </c>
      <c r="B745" s="201" t="s">
        <v>36</v>
      </c>
      <c r="C745" s="251" t="s">
        <v>37</v>
      </c>
      <c r="D745" s="251"/>
      <c r="E745" s="251"/>
      <c r="F745" s="252">
        <v>100000</v>
      </c>
    </row>
    <row r="746" spans="1:6" ht="47.25" outlineLevel="2">
      <c r="A746" s="113">
        <f t="shared" si="13"/>
        <v>736</v>
      </c>
      <c r="B746" s="201" t="s">
        <v>94</v>
      </c>
      <c r="C746" s="251" t="s">
        <v>95</v>
      </c>
      <c r="D746" s="251"/>
      <c r="E746" s="251"/>
      <c r="F746" s="252">
        <v>100000</v>
      </c>
    </row>
    <row r="747" spans="1:6" ht="31.5" outlineLevel="3">
      <c r="A747" s="113">
        <f t="shared" si="13"/>
        <v>737</v>
      </c>
      <c r="B747" s="201" t="s">
        <v>694</v>
      </c>
      <c r="C747" s="251" t="s">
        <v>95</v>
      </c>
      <c r="D747" s="251" t="s">
        <v>557</v>
      </c>
      <c r="E747" s="251"/>
      <c r="F747" s="252">
        <v>100000</v>
      </c>
    </row>
    <row r="748" spans="1:6" ht="31.5" outlineLevel="4">
      <c r="A748" s="113">
        <f t="shared" si="13"/>
        <v>738</v>
      </c>
      <c r="B748" s="201" t="s">
        <v>558</v>
      </c>
      <c r="C748" s="251" t="s">
        <v>95</v>
      </c>
      <c r="D748" s="251" t="s">
        <v>236</v>
      </c>
      <c r="E748" s="251"/>
      <c r="F748" s="252">
        <v>100000</v>
      </c>
    </row>
    <row r="749" spans="1:6" ht="15.75" outlineLevel="5">
      <c r="A749" s="113">
        <f t="shared" si="13"/>
        <v>739</v>
      </c>
      <c r="B749" s="201" t="s">
        <v>33</v>
      </c>
      <c r="C749" s="251" t="s">
        <v>95</v>
      </c>
      <c r="D749" s="251" t="s">
        <v>236</v>
      </c>
      <c r="E749" s="251" t="s">
        <v>0</v>
      </c>
      <c r="F749" s="252">
        <v>100000</v>
      </c>
    </row>
    <row r="750" spans="1:6" ht="15.75" outlineLevel="6">
      <c r="A750" s="113">
        <f t="shared" si="13"/>
        <v>740</v>
      </c>
      <c r="B750" s="201" t="s">
        <v>34</v>
      </c>
      <c r="C750" s="251" t="s">
        <v>95</v>
      </c>
      <c r="D750" s="251" t="s">
        <v>236</v>
      </c>
      <c r="E750" s="251" t="s">
        <v>1</v>
      </c>
      <c r="F750" s="252">
        <v>100000</v>
      </c>
    </row>
    <row r="751" spans="1:6" ht="31.5">
      <c r="A751" s="113">
        <f t="shared" si="13"/>
        <v>741</v>
      </c>
      <c r="B751" s="201" t="s">
        <v>486</v>
      </c>
      <c r="C751" s="251" t="s">
        <v>17</v>
      </c>
      <c r="D751" s="251"/>
      <c r="E751" s="251"/>
      <c r="F751" s="252">
        <v>33624670.009999998</v>
      </c>
    </row>
    <row r="752" spans="1:6" ht="31.5" outlineLevel="1">
      <c r="A752" s="113">
        <f t="shared" si="13"/>
        <v>742</v>
      </c>
      <c r="B752" s="201" t="s">
        <v>737</v>
      </c>
      <c r="C752" s="251" t="s">
        <v>18</v>
      </c>
      <c r="D752" s="251"/>
      <c r="E752" s="251"/>
      <c r="F752" s="252">
        <v>58300</v>
      </c>
    </row>
    <row r="753" spans="1:6" ht="94.5" outlineLevel="2">
      <c r="A753" s="113">
        <f t="shared" si="13"/>
        <v>743</v>
      </c>
      <c r="B753" s="204" t="s">
        <v>915</v>
      </c>
      <c r="C753" s="251" t="s">
        <v>916</v>
      </c>
      <c r="D753" s="251"/>
      <c r="E753" s="251"/>
      <c r="F753" s="252">
        <v>58300</v>
      </c>
    </row>
    <row r="754" spans="1:6" ht="15.75" outlineLevel="3">
      <c r="A754" s="113">
        <f t="shared" si="13"/>
        <v>744</v>
      </c>
      <c r="B754" s="201" t="s">
        <v>487</v>
      </c>
      <c r="C754" s="251" t="s">
        <v>916</v>
      </c>
      <c r="D754" s="251" t="s">
        <v>488</v>
      </c>
      <c r="E754" s="251"/>
      <c r="F754" s="252">
        <v>58300</v>
      </c>
    </row>
    <row r="755" spans="1:6" ht="47.25" outlineLevel="4">
      <c r="A755" s="113">
        <f t="shared" si="13"/>
        <v>745</v>
      </c>
      <c r="B755" s="201" t="s">
        <v>696</v>
      </c>
      <c r="C755" s="251" t="s">
        <v>916</v>
      </c>
      <c r="D755" s="251" t="s">
        <v>503</v>
      </c>
      <c r="E755" s="251"/>
      <c r="F755" s="252">
        <v>58300</v>
      </c>
    </row>
    <row r="756" spans="1:6" ht="15.75" outlineLevel="5">
      <c r="A756" s="113">
        <f t="shared" si="13"/>
        <v>746</v>
      </c>
      <c r="B756" s="201" t="s">
        <v>481</v>
      </c>
      <c r="C756" s="251" t="s">
        <v>916</v>
      </c>
      <c r="D756" s="251" t="s">
        <v>503</v>
      </c>
      <c r="E756" s="251" t="s">
        <v>461</v>
      </c>
      <c r="F756" s="252">
        <v>58300</v>
      </c>
    </row>
    <row r="757" spans="1:6" ht="15.75" outlineLevel="6">
      <c r="A757" s="113">
        <f t="shared" si="13"/>
        <v>747</v>
      </c>
      <c r="B757" s="201" t="s">
        <v>494</v>
      </c>
      <c r="C757" s="251" t="s">
        <v>916</v>
      </c>
      <c r="D757" s="251" t="s">
        <v>503</v>
      </c>
      <c r="E757" s="251" t="s">
        <v>440</v>
      </c>
      <c r="F757" s="252">
        <v>58300</v>
      </c>
    </row>
    <row r="758" spans="1:6" ht="47.25" outlineLevel="1">
      <c r="A758" s="113">
        <f t="shared" si="13"/>
        <v>748</v>
      </c>
      <c r="B758" s="201" t="s">
        <v>506</v>
      </c>
      <c r="C758" s="251" t="s">
        <v>21</v>
      </c>
      <c r="D758" s="251"/>
      <c r="E758" s="251"/>
      <c r="F758" s="252">
        <v>298663</v>
      </c>
    </row>
    <row r="759" spans="1:6" ht="141.75" outlineLevel="2">
      <c r="A759" s="113">
        <f t="shared" si="13"/>
        <v>749</v>
      </c>
      <c r="B759" s="204" t="s">
        <v>507</v>
      </c>
      <c r="C759" s="251" t="s">
        <v>84</v>
      </c>
      <c r="D759" s="251"/>
      <c r="E759" s="251"/>
      <c r="F759" s="252">
        <v>298663</v>
      </c>
    </row>
    <row r="760" spans="1:6" ht="31.5" outlineLevel="3">
      <c r="A760" s="113">
        <f t="shared" si="13"/>
        <v>750</v>
      </c>
      <c r="B760" s="201" t="s">
        <v>694</v>
      </c>
      <c r="C760" s="251" t="s">
        <v>84</v>
      </c>
      <c r="D760" s="251" t="s">
        <v>557</v>
      </c>
      <c r="E760" s="251"/>
      <c r="F760" s="252">
        <v>298663</v>
      </c>
    </row>
    <row r="761" spans="1:6" ht="31.5" outlineLevel="4">
      <c r="A761" s="113">
        <f t="shared" si="13"/>
        <v>751</v>
      </c>
      <c r="B761" s="201" t="s">
        <v>558</v>
      </c>
      <c r="C761" s="251" t="s">
        <v>84</v>
      </c>
      <c r="D761" s="251" t="s">
        <v>236</v>
      </c>
      <c r="E761" s="251"/>
      <c r="F761" s="252">
        <v>298663</v>
      </c>
    </row>
    <row r="762" spans="1:6" ht="15.75" outlineLevel="5">
      <c r="A762" s="113">
        <f t="shared" si="13"/>
        <v>752</v>
      </c>
      <c r="B762" s="201" t="s">
        <v>481</v>
      </c>
      <c r="C762" s="251" t="s">
        <v>84</v>
      </c>
      <c r="D762" s="251" t="s">
        <v>236</v>
      </c>
      <c r="E762" s="251" t="s">
        <v>461</v>
      </c>
      <c r="F762" s="252">
        <v>298663</v>
      </c>
    </row>
    <row r="763" spans="1:6" ht="15.75" outlineLevel="6">
      <c r="A763" s="113">
        <f t="shared" si="13"/>
        <v>753</v>
      </c>
      <c r="B763" s="201" t="s">
        <v>497</v>
      </c>
      <c r="C763" s="251" t="s">
        <v>84</v>
      </c>
      <c r="D763" s="251" t="s">
        <v>236</v>
      </c>
      <c r="E763" s="251" t="s">
        <v>439</v>
      </c>
      <c r="F763" s="252">
        <v>298663</v>
      </c>
    </row>
    <row r="764" spans="1:6" ht="31.5" outlineLevel="1">
      <c r="A764" s="113">
        <f t="shared" si="13"/>
        <v>754</v>
      </c>
      <c r="B764" s="201" t="s">
        <v>326</v>
      </c>
      <c r="C764" s="251" t="s">
        <v>20</v>
      </c>
      <c r="D764" s="251"/>
      <c r="E764" s="251"/>
      <c r="F764" s="252">
        <v>3240487.41</v>
      </c>
    </row>
    <row r="765" spans="1:6" ht="63" outlineLevel="2">
      <c r="A765" s="113">
        <f t="shared" si="13"/>
        <v>755</v>
      </c>
      <c r="B765" s="201" t="s">
        <v>504</v>
      </c>
      <c r="C765" s="251" t="s">
        <v>82</v>
      </c>
      <c r="D765" s="251"/>
      <c r="E765" s="251"/>
      <c r="F765" s="252">
        <v>659958.29</v>
      </c>
    </row>
    <row r="766" spans="1:6" ht="63" outlineLevel="3">
      <c r="A766" s="113">
        <f t="shared" si="13"/>
        <v>756</v>
      </c>
      <c r="B766" s="201" t="s">
        <v>555</v>
      </c>
      <c r="C766" s="251" t="s">
        <v>82</v>
      </c>
      <c r="D766" s="251" t="s">
        <v>235</v>
      </c>
      <c r="E766" s="251"/>
      <c r="F766" s="252">
        <v>659958.29</v>
      </c>
    </row>
    <row r="767" spans="1:6" ht="31.5" outlineLevel="4">
      <c r="A767" s="113">
        <f t="shared" si="13"/>
        <v>757</v>
      </c>
      <c r="B767" s="201" t="s">
        <v>556</v>
      </c>
      <c r="C767" s="251" t="s">
        <v>82</v>
      </c>
      <c r="D767" s="251" t="s">
        <v>249</v>
      </c>
      <c r="E767" s="251"/>
      <c r="F767" s="252">
        <v>659958.29</v>
      </c>
    </row>
    <row r="768" spans="1:6" ht="15.75" outlineLevel="5">
      <c r="A768" s="113">
        <f t="shared" si="13"/>
        <v>758</v>
      </c>
      <c r="B768" s="201" t="s">
        <v>481</v>
      </c>
      <c r="C768" s="251" t="s">
        <v>82</v>
      </c>
      <c r="D768" s="251" t="s">
        <v>249</v>
      </c>
      <c r="E768" s="251" t="s">
        <v>461</v>
      </c>
      <c r="F768" s="252">
        <v>659958.29</v>
      </c>
    </row>
    <row r="769" spans="1:6" ht="15.75" outlineLevel="6">
      <c r="A769" s="113">
        <f t="shared" si="13"/>
        <v>759</v>
      </c>
      <c r="B769" s="201" t="s">
        <v>494</v>
      </c>
      <c r="C769" s="251" t="s">
        <v>82</v>
      </c>
      <c r="D769" s="251" t="s">
        <v>249</v>
      </c>
      <c r="E769" s="251" t="s">
        <v>440</v>
      </c>
      <c r="F769" s="252">
        <v>659958.29</v>
      </c>
    </row>
    <row r="770" spans="1:6" ht="94.5" outlineLevel="2">
      <c r="A770" s="113">
        <f t="shared" si="13"/>
        <v>760</v>
      </c>
      <c r="B770" s="204" t="s">
        <v>1023</v>
      </c>
      <c r="C770" s="251" t="s">
        <v>1024</v>
      </c>
      <c r="D770" s="251"/>
      <c r="E770" s="251"/>
      <c r="F770" s="252">
        <v>26029.119999999999</v>
      </c>
    </row>
    <row r="771" spans="1:6" ht="63" outlineLevel="3">
      <c r="A771" s="113">
        <f t="shared" si="13"/>
        <v>761</v>
      </c>
      <c r="B771" s="201" t="s">
        <v>555</v>
      </c>
      <c r="C771" s="251" t="s">
        <v>1024</v>
      </c>
      <c r="D771" s="251" t="s">
        <v>235</v>
      </c>
      <c r="E771" s="251"/>
      <c r="F771" s="252">
        <v>26029.119999999999</v>
      </c>
    </row>
    <row r="772" spans="1:6" ht="31.5" outlineLevel="4">
      <c r="A772" s="113">
        <f t="shared" si="13"/>
        <v>762</v>
      </c>
      <c r="B772" s="201" t="s">
        <v>556</v>
      </c>
      <c r="C772" s="251" t="s">
        <v>1024</v>
      </c>
      <c r="D772" s="251" t="s">
        <v>249</v>
      </c>
      <c r="E772" s="251"/>
      <c r="F772" s="252">
        <v>26029.119999999999</v>
      </c>
    </row>
    <row r="773" spans="1:6" ht="15.75" outlineLevel="5">
      <c r="A773" s="113">
        <f t="shared" si="13"/>
        <v>763</v>
      </c>
      <c r="B773" s="201" t="s">
        <v>481</v>
      </c>
      <c r="C773" s="251" t="s">
        <v>1024</v>
      </c>
      <c r="D773" s="251" t="s">
        <v>249</v>
      </c>
      <c r="E773" s="251" t="s">
        <v>461</v>
      </c>
      <c r="F773" s="252">
        <v>26029.119999999999</v>
      </c>
    </row>
    <row r="774" spans="1:6" ht="15.75" outlineLevel="6">
      <c r="A774" s="113">
        <f t="shared" si="13"/>
        <v>764</v>
      </c>
      <c r="B774" s="201" t="s">
        <v>494</v>
      </c>
      <c r="C774" s="251" t="s">
        <v>1024</v>
      </c>
      <c r="D774" s="251" t="s">
        <v>249</v>
      </c>
      <c r="E774" s="251" t="s">
        <v>440</v>
      </c>
      <c r="F774" s="252">
        <v>26029.119999999999</v>
      </c>
    </row>
    <row r="775" spans="1:6" ht="94.5" outlineLevel="2">
      <c r="A775" s="113">
        <f t="shared" si="13"/>
        <v>765</v>
      </c>
      <c r="B775" s="204" t="s">
        <v>505</v>
      </c>
      <c r="C775" s="251" t="s">
        <v>83</v>
      </c>
      <c r="D775" s="251"/>
      <c r="E775" s="251"/>
      <c r="F775" s="252">
        <v>2554500</v>
      </c>
    </row>
    <row r="776" spans="1:6" ht="63" outlineLevel="3">
      <c r="A776" s="113">
        <f t="shared" si="13"/>
        <v>766</v>
      </c>
      <c r="B776" s="201" t="s">
        <v>555</v>
      </c>
      <c r="C776" s="251" t="s">
        <v>83</v>
      </c>
      <c r="D776" s="251" t="s">
        <v>235</v>
      </c>
      <c r="E776" s="251"/>
      <c r="F776" s="252">
        <v>2168100</v>
      </c>
    </row>
    <row r="777" spans="1:6" ht="31.5" outlineLevel="4">
      <c r="A777" s="113">
        <f t="shared" si="13"/>
        <v>767</v>
      </c>
      <c r="B777" s="201" t="s">
        <v>556</v>
      </c>
      <c r="C777" s="251" t="s">
        <v>83</v>
      </c>
      <c r="D777" s="251" t="s">
        <v>249</v>
      </c>
      <c r="E777" s="251"/>
      <c r="F777" s="252">
        <v>2168100</v>
      </c>
    </row>
    <row r="778" spans="1:6" ht="15.75" outlineLevel="5">
      <c r="A778" s="113">
        <f t="shared" si="13"/>
        <v>768</v>
      </c>
      <c r="B778" s="201" t="s">
        <v>481</v>
      </c>
      <c r="C778" s="251" t="s">
        <v>83</v>
      </c>
      <c r="D778" s="251" t="s">
        <v>249</v>
      </c>
      <c r="E778" s="251" t="s">
        <v>461</v>
      </c>
      <c r="F778" s="252">
        <v>2168100</v>
      </c>
    </row>
    <row r="779" spans="1:6" ht="15.75" outlineLevel="6">
      <c r="A779" s="113">
        <f t="shared" si="13"/>
        <v>769</v>
      </c>
      <c r="B779" s="201" t="s">
        <v>494</v>
      </c>
      <c r="C779" s="251" t="s">
        <v>83</v>
      </c>
      <c r="D779" s="251" t="s">
        <v>249</v>
      </c>
      <c r="E779" s="251" t="s">
        <v>440</v>
      </c>
      <c r="F779" s="252">
        <v>2168100</v>
      </c>
    </row>
    <row r="780" spans="1:6" ht="31.5" outlineLevel="3">
      <c r="A780" s="113">
        <f t="shared" si="13"/>
        <v>770</v>
      </c>
      <c r="B780" s="201" t="s">
        <v>694</v>
      </c>
      <c r="C780" s="251" t="s">
        <v>83</v>
      </c>
      <c r="D780" s="251" t="s">
        <v>557</v>
      </c>
      <c r="E780" s="251"/>
      <c r="F780" s="252">
        <v>378642.5</v>
      </c>
    </row>
    <row r="781" spans="1:6" ht="31.5" outlineLevel="4">
      <c r="A781" s="113">
        <f t="shared" ref="A781:A844" si="14">A780+1</f>
        <v>771</v>
      </c>
      <c r="B781" s="201" t="s">
        <v>558</v>
      </c>
      <c r="C781" s="251" t="s">
        <v>83</v>
      </c>
      <c r="D781" s="251" t="s">
        <v>236</v>
      </c>
      <c r="E781" s="251"/>
      <c r="F781" s="252">
        <v>378642.5</v>
      </c>
    </row>
    <row r="782" spans="1:6" ht="15.75" outlineLevel="5">
      <c r="A782" s="113">
        <f t="shared" si="14"/>
        <v>772</v>
      </c>
      <c r="B782" s="201" t="s">
        <v>481</v>
      </c>
      <c r="C782" s="251" t="s">
        <v>83</v>
      </c>
      <c r="D782" s="251" t="s">
        <v>236</v>
      </c>
      <c r="E782" s="251" t="s">
        <v>461</v>
      </c>
      <c r="F782" s="252">
        <v>378642.5</v>
      </c>
    </row>
    <row r="783" spans="1:6" ht="15.75" outlineLevel="6">
      <c r="A783" s="113">
        <f t="shared" si="14"/>
        <v>773</v>
      </c>
      <c r="B783" s="201" t="s">
        <v>494</v>
      </c>
      <c r="C783" s="251" t="s">
        <v>83</v>
      </c>
      <c r="D783" s="251" t="s">
        <v>236</v>
      </c>
      <c r="E783" s="251" t="s">
        <v>440</v>
      </c>
      <c r="F783" s="252">
        <v>378642.5</v>
      </c>
    </row>
    <row r="784" spans="1:6" ht="15.75" outlineLevel="3">
      <c r="A784" s="113">
        <f t="shared" si="14"/>
        <v>774</v>
      </c>
      <c r="B784" s="201" t="s">
        <v>487</v>
      </c>
      <c r="C784" s="251" t="s">
        <v>83</v>
      </c>
      <c r="D784" s="251" t="s">
        <v>488</v>
      </c>
      <c r="E784" s="251"/>
      <c r="F784" s="252">
        <v>7757.5</v>
      </c>
    </row>
    <row r="785" spans="1:6" ht="15.75" outlineLevel="4">
      <c r="A785" s="113">
        <f t="shared" si="14"/>
        <v>775</v>
      </c>
      <c r="B785" s="201" t="s">
        <v>315</v>
      </c>
      <c r="C785" s="251" t="s">
        <v>83</v>
      </c>
      <c r="D785" s="251" t="s">
        <v>316</v>
      </c>
      <c r="E785" s="251"/>
      <c r="F785" s="252">
        <v>7757.5</v>
      </c>
    </row>
    <row r="786" spans="1:6" ht="15.75" outlineLevel="5">
      <c r="A786" s="113">
        <f t="shared" si="14"/>
        <v>776</v>
      </c>
      <c r="B786" s="201" t="s">
        <v>481</v>
      </c>
      <c r="C786" s="251" t="s">
        <v>83</v>
      </c>
      <c r="D786" s="251" t="s">
        <v>316</v>
      </c>
      <c r="E786" s="251" t="s">
        <v>461</v>
      </c>
      <c r="F786" s="252">
        <v>7757.5</v>
      </c>
    </row>
    <row r="787" spans="1:6" ht="15.75" outlineLevel="6">
      <c r="A787" s="113">
        <f t="shared" si="14"/>
        <v>777</v>
      </c>
      <c r="B787" s="201" t="s">
        <v>494</v>
      </c>
      <c r="C787" s="251" t="s">
        <v>83</v>
      </c>
      <c r="D787" s="251" t="s">
        <v>316</v>
      </c>
      <c r="E787" s="251" t="s">
        <v>440</v>
      </c>
      <c r="F787" s="252">
        <v>7757.5</v>
      </c>
    </row>
    <row r="788" spans="1:6" ht="15.75" outlineLevel="1">
      <c r="A788" s="113">
        <f t="shared" si="14"/>
        <v>778</v>
      </c>
      <c r="B788" s="201" t="s">
        <v>917</v>
      </c>
      <c r="C788" s="251" t="s">
        <v>918</v>
      </c>
      <c r="D788" s="251"/>
      <c r="E788" s="251"/>
      <c r="F788" s="252">
        <v>24186950</v>
      </c>
    </row>
    <row r="789" spans="1:6" ht="47.25" outlineLevel="2">
      <c r="A789" s="113">
        <f t="shared" si="14"/>
        <v>779</v>
      </c>
      <c r="B789" s="201" t="s">
        <v>1145</v>
      </c>
      <c r="C789" s="251" t="s">
        <v>1146</v>
      </c>
      <c r="D789" s="251"/>
      <c r="E789" s="251"/>
      <c r="F789" s="252">
        <v>1306770</v>
      </c>
    </row>
    <row r="790" spans="1:6" ht="31.5" outlineLevel="3">
      <c r="A790" s="113">
        <f t="shared" si="14"/>
        <v>780</v>
      </c>
      <c r="B790" s="201" t="s">
        <v>694</v>
      </c>
      <c r="C790" s="251" t="s">
        <v>1146</v>
      </c>
      <c r="D790" s="251" t="s">
        <v>557</v>
      </c>
      <c r="E790" s="251"/>
      <c r="F790" s="252">
        <v>1306770</v>
      </c>
    </row>
    <row r="791" spans="1:6" ht="31.5" outlineLevel="4">
      <c r="A791" s="113">
        <f t="shared" si="14"/>
        <v>781</v>
      </c>
      <c r="B791" s="201" t="s">
        <v>558</v>
      </c>
      <c r="C791" s="251" t="s">
        <v>1146</v>
      </c>
      <c r="D791" s="251" t="s">
        <v>236</v>
      </c>
      <c r="E791" s="251"/>
      <c r="F791" s="252">
        <v>1306770</v>
      </c>
    </row>
    <row r="792" spans="1:6" ht="15.75" outlineLevel="5">
      <c r="A792" s="113">
        <f t="shared" si="14"/>
        <v>782</v>
      </c>
      <c r="B792" s="201" t="s">
        <v>343</v>
      </c>
      <c r="C792" s="251" t="s">
        <v>1146</v>
      </c>
      <c r="D792" s="251" t="s">
        <v>236</v>
      </c>
      <c r="E792" s="251" t="s">
        <v>462</v>
      </c>
      <c r="F792" s="252">
        <v>1306770</v>
      </c>
    </row>
    <row r="793" spans="1:6" ht="15.75" outlineLevel="6">
      <c r="A793" s="113">
        <f t="shared" si="14"/>
        <v>783</v>
      </c>
      <c r="B793" s="201" t="s">
        <v>498</v>
      </c>
      <c r="C793" s="251" t="s">
        <v>1146</v>
      </c>
      <c r="D793" s="251" t="s">
        <v>236</v>
      </c>
      <c r="E793" s="251" t="s">
        <v>531</v>
      </c>
      <c r="F793" s="252">
        <v>1306770</v>
      </c>
    </row>
    <row r="794" spans="1:6" ht="63" outlineLevel="2">
      <c r="A794" s="113">
        <f t="shared" si="14"/>
        <v>784</v>
      </c>
      <c r="B794" s="201" t="s">
        <v>1129</v>
      </c>
      <c r="C794" s="251" t="s">
        <v>1130</v>
      </c>
      <c r="D794" s="251"/>
      <c r="E794" s="251"/>
      <c r="F794" s="252">
        <v>3300000</v>
      </c>
    </row>
    <row r="795" spans="1:6" ht="15.75" outlineLevel="3">
      <c r="A795" s="113">
        <f t="shared" si="14"/>
        <v>785</v>
      </c>
      <c r="B795" s="201" t="s">
        <v>487</v>
      </c>
      <c r="C795" s="251" t="s">
        <v>1130</v>
      </c>
      <c r="D795" s="251" t="s">
        <v>488</v>
      </c>
      <c r="E795" s="251"/>
      <c r="F795" s="252">
        <v>3300000</v>
      </c>
    </row>
    <row r="796" spans="1:6" ht="47.25" outlineLevel="4">
      <c r="A796" s="113">
        <f t="shared" si="14"/>
        <v>786</v>
      </c>
      <c r="B796" s="201" t="s">
        <v>696</v>
      </c>
      <c r="C796" s="251" t="s">
        <v>1130</v>
      </c>
      <c r="D796" s="251" t="s">
        <v>503</v>
      </c>
      <c r="E796" s="251"/>
      <c r="F796" s="252">
        <v>3300000</v>
      </c>
    </row>
    <row r="797" spans="1:6" ht="15.75" outlineLevel="5">
      <c r="A797" s="113">
        <f t="shared" si="14"/>
        <v>787</v>
      </c>
      <c r="B797" s="201" t="s">
        <v>481</v>
      </c>
      <c r="C797" s="251" t="s">
        <v>1130</v>
      </c>
      <c r="D797" s="251" t="s">
        <v>503</v>
      </c>
      <c r="E797" s="251" t="s">
        <v>461</v>
      </c>
      <c r="F797" s="252">
        <v>3300000</v>
      </c>
    </row>
    <row r="798" spans="1:6" ht="15.75" outlineLevel="6">
      <c r="A798" s="113">
        <f t="shared" si="14"/>
        <v>788</v>
      </c>
      <c r="B798" s="201" t="s">
        <v>494</v>
      </c>
      <c r="C798" s="251" t="s">
        <v>1130</v>
      </c>
      <c r="D798" s="251" t="s">
        <v>503</v>
      </c>
      <c r="E798" s="251" t="s">
        <v>440</v>
      </c>
      <c r="F798" s="252">
        <v>3300000</v>
      </c>
    </row>
    <row r="799" spans="1:6" ht="63" outlineLevel="2">
      <c r="A799" s="113">
        <f t="shared" si="14"/>
        <v>789</v>
      </c>
      <c r="B799" s="201" t="s">
        <v>1131</v>
      </c>
      <c r="C799" s="251" t="s">
        <v>1132</v>
      </c>
      <c r="D799" s="251"/>
      <c r="E799" s="251"/>
      <c r="F799" s="252">
        <v>15300000</v>
      </c>
    </row>
    <row r="800" spans="1:6" ht="15.75" outlineLevel="3">
      <c r="A800" s="113">
        <f t="shared" si="14"/>
        <v>790</v>
      </c>
      <c r="B800" s="201" t="s">
        <v>487</v>
      </c>
      <c r="C800" s="251" t="s">
        <v>1132</v>
      </c>
      <c r="D800" s="251" t="s">
        <v>488</v>
      </c>
      <c r="E800" s="251"/>
      <c r="F800" s="252">
        <v>15300000</v>
      </c>
    </row>
    <row r="801" spans="1:6" ht="47.25" outlineLevel="4">
      <c r="A801" s="113">
        <f t="shared" si="14"/>
        <v>791</v>
      </c>
      <c r="B801" s="201" t="s">
        <v>696</v>
      </c>
      <c r="C801" s="251" t="s">
        <v>1132</v>
      </c>
      <c r="D801" s="251" t="s">
        <v>503</v>
      </c>
      <c r="E801" s="251"/>
      <c r="F801" s="252">
        <v>15300000</v>
      </c>
    </row>
    <row r="802" spans="1:6" ht="15.75" outlineLevel="5">
      <c r="A802" s="113">
        <f t="shared" si="14"/>
        <v>792</v>
      </c>
      <c r="B802" s="201" t="s">
        <v>481</v>
      </c>
      <c r="C802" s="251" t="s">
        <v>1132</v>
      </c>
      <c r="D802" s="251" t="s">
        <v>503</v>
      </c>
      <c r="E802" s="251" t="s">
        <v>461</v>
      </c>
      <c r="F802" s="252">
        <v>15300000</v>
      </c>
    </row>
    <row r="803" spans="1:6" ht="15.75" outlineLevel="6">
      <c r="A803" s="113">
        <f t="shared" si="14"/>
        <v>793</v>
      </c>
      <c r="B803" s="201" t="s">
        <v>494</v>
      </c>
      <c r="C803" s="251" t="s">
        <v>1132</v>
      </c>
      <c r="D803" s="251" t="s">
        <v>503</v>
      </c>
      <c r="E803" s="251" t="s">
        <v>440</v>
      </c>
      <c r="F803" s="252">
        <v>15300000</v>
      </c>
    </row>
    <row r="804" spans="1:6" ht="47.25" outlineLevel="2">
      <c r="A804" s="113">
        <f t="shared" si="14"/>
        <v>794</v>
      </c>
      <c r="B804" s="201" t="s">
        <v>1133</v>
      </c>
      <c r="C804" s="251" t="s">
        <v>1134</v>
      </c>
      <c r="D804" s="251"/>
      <c r="E804" s="251"/>
      <c r="F804" s="252">
        <v>4229170</v>
      </c>
    </row>
    <row r="805" spans="1:6" ht="15.75" outlineLevel="3">
      <c r="A805" s="113">
        <f t="shared" si="14"/>
        <v>795</v>
      </c>
      <c r="B805" s="201" t="s">
        <v>487</v>
      </c>
      <c r="C805" s="251" t="s">
        <v>1134</v>
      </c>
      <c r="D805" s="251" t="s">
        <v>488</v>
      </c>
      <c r="E805" s="251"/>
      <c r="F805" s="252">
        <v>4229170</v>
      </c>
    </row>
    <row r="806" spans="1:6" ht="47.25" outlineLevel="4">
      <c r="A806" s="113">
        <f t="shared" si="14"/>
        <v>796</v>
      </c>
      <c r="B806" s="201" t="s">
        <v>696</v>
      </c>
      <c r="C806" s="251" t="s">
        <v>1134</v>
      </c>
      <c r="D806" s="251" t="s">
        <v>503</v>
      </c>
      <c r="E806" s="251"/>
      <c r="F806" s="252">
        <v>4229170</v>
      </c>
    </row>
    <row r="807" spans="1:6" ht="15.75" outlineLevel="5">
      <c r="A807" s="113">
        <f t="shared" si="14"/>
        <v>797</v>
      </c>
      <c r="B807" s="201" t="s">
        <v>481</v>
      </c>
      <c r="C807" s="251" t="s">
        <v>1134</v>
      </c>
      <c r="D807" s="251" t="s">
        <v>503</v>
      </c>
      <c r="E807" s="251" t="s">
        <v>461</v>
      </c>
      <c r="F807" s="252">
        <v>4229170</v>
      </c>
    </row>
    <row r="808" spans="1:6" ht="15.75" outlineLevel="6">
      <c r="A808" s="113">
        <f t="shared" si="14"/>
        <v>798</v>
      </c>
      <c r="B808" s="201" t="s">
        <v>494</v>
      </c>
      <c r="C808" s="251" t="s">
        <v>1134</v>
      </c>
      <c r="D808" s="251" t="s">
        <v>503</v>
      </c>
      <c r="E808" s="251" t="s">
        <v>440</v>
      </c>
      <c r="F808" s="252">
        <v>4229170</v>
      </c>
    </row>
    <row r="809" spans="1:6" ht="31.5" outlineLevel="2">
      <c r="A809" s="113">
        <f t="shared" si="14"/>
        <v>799</v>
      </c>
      <c r="B809" s="201" t="s">
        <v>1033</v>
      </c>
      <c r="C809" s="251" t="s">
        <v>926</v>
      </c>
      <c r="D809" s="251"/>
      <c r="E809" s="251"/>
      <c r="F809" s="252">
        <v>1310</v>
      </c>
    </row>
    <row r="810" spans="1:6" ht="31.5" outlineLevel="3">
      <c r="A810" s="113">
        <f t="shared" si="14"/>
        <v>800</v>
      </c>
      <c r="B810" s="201" t="s">
        <v>694</v>
      </c>
      <c r="C810" s="251" t="s">
        <v>926</v>
      </c>
      <c r="D810" s="251" t="s">
        <v>557</v>
      </c>
      <c r="E810" s="251"/>
      <c r="F810" s="252">
        <v>1310</v>
      </c>
    </row>
    <row r="811" spans="1:6" ht="31.5" outlineLevel="4">
      <c r="A811" s="113">
        <f t="shared" si="14"/>
        <v>801</v>
      </c>
      <c r="B811" s="201" t="s">
        <v>558</v>
      </c>
      <c r="C811" s="251" t="s">
        <v>926</v>
      </c>
      <c r="D811" s="251" t="s">
        <v>236</v>
      </c>
      <c r="E811" s="251"/>
      <c r="F811" s="252">
        <v>1310</v>
      </c>
    </row>
    <row r="812" spans="1:6" ht="15.75" outlineLevel="5">
      <c r="A812" s="113">
        <f t="shared" si="14"/>
        <v>802</v>
      </c>
      <c r="B812" s="201" t="s">
        <v>343</v>
      </c>
      <c r="C812" s="251" t="s">
        <v>926</v>
      </c>
      <c r="D812" s="251" t="s">
        <v>236</v>
      </c>
      <c r="E812" s="251" t="s">
        <v>462</v>
      </c>
      <c r="F812" s="252">
        <v>1310</v>
      </c>
    </row>
    <row r="813" spans="1:6" ht="15.75" outlineLevel="6">
      <c r="A813" s="113">
        <f t="shared" si="14"/>
        <v>803</v>
      </c>
      <c r="B813" s="201" t="s">
        <v>498</v>
      </c>
      <c r="C813" s="251" t="s">
        <v>926</v>
      </c>
      <c r="D813" s="251" t="s">
        <v>236</v>
      </c>
      <c r="E813" s="251" t="s">
        <v>531</v>
      </c>
      <c r="F813" s="252">
        <v>1310</v>
      </c>
    </row>
    <row r="814" spans="1:6" ht="47.25" outlineLevel="2">
      <c r="A814" s="113">
        <f t="shared" si="14"/>
        <v>804</v>
      </c>
      <c r="B814" s="201" t="s">
        <v>1025</v>
      </c>
      <c r="C814" s="251" t="s">
        <v>919</v>
      </c>
      <c r="D814" s="251"/>
      <c r="E814" s="251"/>
      <c r="F814" s="252">
        <v>7800</v>
      </c>
    </row>
    <row r="815" spans="1:6" ht="15.75" outlineLevel="3">
      <c r="A815" s="113">
        <f t="shared" si="14"/>
        <v>805</v>
      </c>
      <c r="B815" s="201" t="s">
        <v>487</v>
      </c>
      <c r="C815" s="251" t="s">
        <v>919</v>
      </c>
      <c r="D815" s="251" t="s">
        <v>488</v>
      </c>
      <c r="E815" s="251"/>
      <c r="F815" s="252">
        <v>7800</v>
      </c>
    </row>
    <row r="816" spans="1:6" ht="47.25" outlineLevel="4">
      <c r="A816" s="113">
        <f t="shared" si="14"/>
        <v>806</v>
      </c>
      <c r="B816" s="201" t="s">
        <v>696</v>
      </c>
      <c r="C816" s="251" t="s">
        <v>919</v>
      </c>
      <c r="D816" s="251" t="s">
        <v>503</v>
      </c>
      <c r="E816" s="251"/>
      <c r="F816" s="252">
        <v>7800</v>
      </c>
    </row>
    <row r="817" spans="1:6" ht="15.75" outlineLevel="5">
      <c r="A817" s="113">
        <f t="shared" si="14"/>
        <v>807</v>
      </c>
      <c r="B817" s="201" t="s">
        <v>481</v>
      </c>
      <c r="C817" s="251" t="s">
        <v>919</v>
      </c>
      <c r="D817" s="251" t="s">
        <v>503</v>
      </c>
      <c r="E817" s="251" t="s">
        <v>461</v>
      </c>
      <c r="F817" s="252">
        <v>7800</v>
      </c>
    </row>
    <row r="818" spans="1:6" ht="15.75" outlineLevel="6">
      <c r="A818" s="113">
        <f t="shared" si="14"/>
        <v>808</v>
      </c>
      <c r="B818" s="201" t="s">
        <v>497</v>
      </c>
      <c r="C818" s="251" t="s">
        <v>919</v>
      </c>
      <c r="D818" s="251" t="s">
        <v>503</v>
      </c>
      <c r="E818" s="251" t="s">
        <v>439</v>
      </c>
      <c r="F818" s="252">
        <v>7800</v>
      </c>
    </row>
    <row r="819" spans="1:6" ht="47.25" outlineLevel="2">
      <c r="A819" s="113">
        <f t="shared" si="14"/>
        <v>809</v>
      </c>
      <c r="B819" s="201" t="s">
        <v>1026</v>
      </c>
      <c r="C819" s="251" t="s">
        <v>920</v>
      </c>
      <c r="D819" s="251"/>
      <c r="E819" s="251"/>
      <c r="F819" s="252">
        <v>32330</v>
      </c>
    </row>
    <row r="820" spans="1:6" ht="15.75" outlineLevel="3">
      <c r="A820" s="113">
        <f t="shared" si="14"/>
        <v>810</v>
      </c>
      <c r="B820" s="201" t="s">
        <v>487</v>
      </c>
      <c r="C820" s="251" t="s">
        <v>920</v>
      </c>
      <c r="D820" s="251" t="s">
        <v>488</v>
      </c>
      <c r="E820" s="251"/>
      <c r="F820" s="252">
        <v>32330</v>
      </c>
    </row>
    <row r="821" spans="1:6" ht="47.25" outlineLevel="4">
      <c r="A821" s="113">
        <f t="shared" si="14"/>
        <v>811</v>
      </c>
      <c r="B821" s="201" t="s">
        <v>696</v>
      </c>
      <c r="C821" s="251" t="s">
        <v>920</v>
      </c>
      <c r="D821" s="251" t="s">
        <v>503</v>
      </c>
      <c r="E821" s="251"/>
      <c r="F821" s="252">
        <v>32330</v>
      </c>
    </row>
    <row r="822" spans="1:6" ht="15.75" outlineLevel="5">
      <c r="A822" s="113">
        <f t="shared" si="14"/>
        <v>812</v>
      </c>
      <c r="B822" s="201" t="s">
        <v>481</v>
      </c>
      <c r="C822" s="251" t="s">
        <v>920</v>
      </c>
      <c r="D822" s="251" t="s">
        <v>503</v>
      </c>
      <c r="E822" s="251" t="s">
        <v>461</v>
      </c>
      <c r="F822" s="252">
        <v>32330</v>
      </c>
    </row>
    <row r="823" spans="1:6" ht="15.75" outlineLevel="6">
      <c r="A823" s="113">
        <f t="shared" si="14"/>
        <v>813</v>
      </c>
      <c r="B823" s="201" t="s">
        <v>497</v>
      </c>
      <c r="C823" s="251" t="s">
        <v>920</v>
      </c>
      <c r="D823" s="251" t="s">
        <v>503</v>
      </c>
      <c r="E823" s="251" t="s">
        <v>439</v>
      </c>
      <c r="F823" s="252">
        <v>32330</v>
      </c>
    </row>
    <row r="824" spans="1:6" ht="47.25" outlineLevel="2">
      <c r="A824" s="113">
        <f t="shared" si="14"/>
        <v>814</v>
      </c>
      <c r="B824" s="201" t="s">
        <v>1027</v>
      </c>
      <c r="C824" s="251" t="s">
        <v>921</v>
      </c>
      <c r="D824" s="251"/>
      <c r="E824" s="251"/>
      <c r="F824" s="252">
        <v>9570</v>
      </c>
    </row>
    <row r="825" spans="1:6" ht="15.75" outlineLevel="3">
      <c r="A825" s="113">
        <f t="shared" si="14"/>
        <v>815</v>
      </c>
      <c r="B825" s="201" t="s">
        <v>487</v>
      </c>
      <c r="C825" s="251" t="s">
        <v>921</v>
      </c>
      <c r="D825" s="251" t="s">
        <v>488</v>
      </c>
      <c r="E825" s="251"/>
      <c r="F825" s="252">
        <v>9570</v>
      </c>
    </row>
    <row r="826" spans="1:6" ht="47.25" outlineLevel="4">
      <c r="A826" s="113">
        <f t="shared" si="14"/>
        <v>816</v>
      </c>
      <c r="B826" s="201" t="s">
        <v>696</v>
      </c>
      <c r="C826" s="251" t="s">
        <v>921</v>
      </c>
      <c r="D826" s="251" t="s">
        <v>503</v>
      </c>
      <c r="E826" s="251"/>
      <c r="F826" s="252">
        <v>9570</v>
      </c>
    </row>
    <row r="827" spans="1:6" ht="15.75" outlineLevel="5">
      <c r="A827" s="113">
        <f t="shared" si="14"/>
        <v>817</v>
      </c>
      <c r="B827" s="201" t="s">
        <v>481</v>
      </c>
      <c r="C827" s="251" t="s">
        <v>921</v>
      </c>
      <c r="D827" s="251" t="s">
        <v>503</v>
      </c>
      <c r="E827" s="251" t="s">
        <v>461</v>
      </c>
      <c r="F827" s="252">
        <v>9570</v>
      </c>
    </row>
    <row r="828" spans="1:6" ht="15.75" outlineLevel="6">
      <c r="A828" s="113">
        <f t="shared" si="14"/>
        <v>818</v>
      </c>
      <c r="B828" s="201" t="s">
        <v>497</v>
      </c>
      <c r="C828" s="251" t="s">
        <v>921</v>
      </c>
      <c r="D828" s="251" t="s">
        <v>503</v>
      </c>
      <c r="E828" s="251" t="s">
        <v>439</v>
      </c>
      <c r="F828" s="252">
        <v>9570</v>
      </c>
    </row>
    <row r="829" spans="1:6" ht="31.5" outlineLevel="1">
      <c r="A829" s="113">
        <f t="shared" si="14"/>
        <v>819</v>
      </c>
      <c r="B829" s="201" t="s">
        <v>922</v>
      </c>
      <c r="C829" s="251" t="s">
        <v>923</v>
      </c>
      <c r="D829" s="251"/>
      <c r="E829" s="251"/>
      <c r="F829" s="252">
        <v>5840269.5999999996</v>
      </c>
    </row>
    <row r="830" spans="1:6" ht="141.75" outlineLevel="2">
      <c r="A830" s="113">
        <f t="shared" si="14"/>
        <v>820</v>
      </c>
      <c r="B830" s="204" t="s">
        <v>1040</v>
      </c>
      <c r="C830" s="251" t="s">
        <v>1041</v>
      </c>
      <c r="D830" s="251"/>
      <c r="E830" s="251"/>
      <c r="F830" s="252">
        <v>5776000</v>
      </c>
    </row>
    <row r="831" spans="1:6" ht="31.5" outlineLevel="3">
      <c r="A831" s="113">
        <f t="shared" si="14"/>
        <v>821</v>
      </c>
      <c r="B831" s="201" t="s">
        <v>694</v>
      </c>
      <c r="C831" s="251" t="s">
        <v>1041</v>
      </c>
      <c r="D831" s="251" t="s">
        <v>557</v>
      </c>
      <c r="E831" s="251"/>
      <c r="F831" s="252">
        <v>5776000</v>
      </c>
    </row>
    <row r="832" spans="1:6" ht="31.5" outlineLevel="4">
      <c r="A832" s="113">
        <f t="shared" si="14"/>
        <v>822</v>
      </c>
      <c r="B832" s="201" t="s">
        <v>558</v>
      </c>
      <c r="C832" s="251" t="s">
        <v>1041</v>
      </c>
      <c r="D832" s="251" t="s">
        <v>236</v>
      </c>
      <c r="E832" s="251"/>
      <c r="F832" s="252">
        <v>5776000</v>
      </c>
    </row>
    <row r="833" spans="1:6" ht="15.75" outlineLevel="5">
      <c r="A833" s="113">
        <f t="shared" si="14"/>
        <v>823</v>
      </c>
      <c r="B833" s="201" t="s">
        <v>343</v>
      </c>
      <c r="C833" s="251" t="s">
        <v>1041</v>
      </c>
      <c r="D833" s="251" t="s">
        <v>236</v>
      </c>
      <c r="E833" s="251" t="s">
        <v>462</v>
      </c>
      <c r="F833" s="252">
        <v>5776000</v>
      </c>
    </row>
    <row r="834" spans="1:6" ht="15.75" outlineLevel="6">
      <c r="A834" s="113">
        <f t="shared" si="14"/>
        <v>824</v>
      </c>
      <c r="B834" s="201" t="s">
        <v>499</v>
      </c>
      <c r="C834" s="251" t="s">
        <v>1041</v>
      </c>
      <c r="D834" s="251" t="s">
        <v>236</v>
      </c>
      <c r="E834" s="251" t="s">
        <v>532</v>
      </c>
      <c r="F834" s="252">
        <v>5776000</v>
      </c>
    </row>
    <row r="835" spans="1:6" ht="141.75" outlineLevel="2">
      <c r="A835" s="113">
        <f t="shared" si="14"/>
        <v>825</v>
      </c>
      <c r="B835" s="204" t="s">
        <v>1042</v>
      </c>
      <c r="C835" s="251" t="s">
        <v>1043</v>
      </c>
      <c r="D835" s="251"/>
      <c r="E835" s="251"/>
      <c r="F835" s="252">
        <v>64269.599999999999</v>
      </c>
    </row>
    <row r="836" spans="1:6" ht="31.5" outlineLevel="3">
      <c r="A836" s="113">
        <f t="shared" si="14"/>
        <v>826</v>
      </c>
      <c r="B836" s="201" t="s">
        <v>694</v>
      </c>
      <c r="C836" s="251" t="s">
        <v>1043</v>
      </c>
      <c r="D836" s="251" t="s">
        <v>557</v>
      </c>
      <c r="E836" s="251"/>
      <c r="F836" s="252">
        <v>64269.599999999999</v>
      </c>
    </row>
    <row r="837" spans="1:6" ht="31.5" outlineLevel="4">
      <c r="A837" s="113">
        <f t="shared" si="14"/>
        <v>827</v>
      </c>
      <c r="B837" s="201" t="s">
        <v>558</v>
      </c>
      <c r="C837" s="251" t="s">
        <v>1043</v>
      </c>
      <c r="D837" s="251" t="s">
        <v>236</v>
      </c>
      <c r="E837" s="251"/>
      <c r="F837" s="252">
        <v>64269.599999999999</v>
      </c>
    </row>
    <row r="838" spans="1:6" ht="15.75" outlineLevel="5">
      <c r="A838" s="113">
        <f t="shared" si="14"/>
        <v>828</v>
      </c>
      <c r="B838" s="201" t="s">
        <v>343</v>
      </c>
      <c r="C838" s="251" t="s">
        <v>1043</v>
      </c>
      <c r="D838" s="251" t="s">
        <v>236</v>
      </c>
      <c r="E838" s="251" t="s">
        <v>462</v>
      </c>
      <c r="F838" s="252">
        <v>64269.599999999999</v>
      </c>
    </row>
    <row r="839" spans="1:6" ht="15.75" outlineLevel="6">
      <c r="A839" s="113">
        <f t="shared" si="14"/>
        <v>829</v>
      </c>
      <c r="B839" s="201" t="s">
        <v>499</v>
      </c>
      <c r="C839" s="251" t="s">
        <v>1043</v>
      </c>
      <c r="D839" s="251" t="s">
        <v>236</v>
      </c>
      <c r="E839" s="251" t="s">
        <v>532</v>
      </c>
      <c r="F839" s="252">
        <v>64269.599999999999</v>
      </c>
    </row>
    <row r="840" spans="1:6" ht="47.25">
      <c r="A840" s="113">
        <f t="shared" si="14"/>
        <v>830</v>
      </c>
      <c r="B840" s="201" t="s">
        <v>581</v>
      </c>
      <c r="C840" s="251" t="s">
        <v>582</v>
      </c>
      <c r="D840" s="251"/>
      <c r="E840" s="251"/>
      <c r="F840" s="252">
        <v>3385628.14</v>
      </c>
    </row>
    <row r="841" spans="1:6" ht="47.25" outlineLevel="1">
      <c r="A841" s="113">
        <f t="shared" si="14"/>
        <v>831</v>
      </c>
      <c r="B841" s="201" t="s">
        <v>583</v>
      </c>
      <c r="C841" s="251" t="s">
        <v>584</v>
      </c>
      <c r="D841" s="251"/>
      <c r="E841" s="251"/>
      <c r="F841" s="252">
        <v>3385628.14</v>
      </c>
    </row>
    <row r="842" spans="1:6" ht="126" outlineLevel="2">
      <c r="A842" s="113">
        <f t="shared" si="14"/>
        <v>832</v>
      </c>
      <c r="B842" s="204" t="s">
        <v>1141</v>
      </c>
      <c r="C842" s="251" t="s">
        <v>1142</v>
      </c>
      <c r="D842" s="251"/>
      <c r="E842" s="251"/>
      <c r="F842" s="252">
        <v>3368700</v>
      </c>
    </row>
    <row r="843" spans="1:6" ht="31.5" outlineLevel="3">
      <c r="A843" s="113">
        <f t="shared" si="14"/>
        <v>833</v>
      </c>
      <c r="B843" s="201" t="s">
        <v>694</v>
      </c>
      <c r="C843" s="251" t="s">
        <v>1142</v>
      </c>
      <c r="D843" s="251" t="s">
        <v>557</v>
      </c>
      <c r="E843" s="251"/>
      <c r="F843" s="252">
        <v>3368700</v>
      </c>
    </row>
    <row r="844" spans="1:6" ht="31.5" outlineLevel="4">
      <c r="A844" s="113">
        <f t="shared" si="14"/>
        <v>834</v>
      </c>
      <c r="B844" s="201" t="s">
        <v>558</v>
      </c>
      <c r="C844" s="251" t="s">
        <v>1142</v>
      </c>
      <c r="D844" s="251" t="s">
        <v>236</v>
      </c>
      <c r="E844" s="251"/>
      <c r="F844" s="252">
        <v>3368700</v>
      </c>
    </row>
    <row r="845" spans="1:6" ht="15.75" outlineLevel="5">
      <c r="A845" s="113">
        <f t="shared" ref="A845:A908" si="15">A844+1</f>
        <v>835</v>
      </c>
      <c r="B845" s="201" t="s">
        <v>481</v>
      </c>
      <c r="C845" s="251" t="s">
        <v>1142</v>
      </c>
      <c r="D845" s="251" t="s">
        <v>236</v>
      </c>
      <c r="E845" s="251" t="s">
        <v>461</v>
      </c>
      <c r="F845" s="252">
        <v>3368700</v>
      </c>
    </row>
    <row r="846" spans="1:6" ht="15.75" outlineLevel="6">
      <c r="A846" s="113">
        <f t="shared" si="15"/>
        <v>836</v>
      </c>
      <c r="B846" s="201" t="s">
        <v>909</v>
      </c>
      <c r="C846" s="251" t="s">
        <v>1142</v>
      </c>
      <c r="D846" s="251" t="s">
        <v>236</v>
      </c>
      <c r="E846" s="251" t="s">
        <v>910</v>
      </c>
      <c r="F846" s="252">
        <v>3368700</v>
      </c>
    </row>
    <row r="847" spans="1:6" ht="126" outlineLevel="2">
      <c r="A847" s="113">
        <f t="shared" si="15"/>
        <v>837</v>
      </c>
      <c r="B847" s="204" t="s">
        <v>1143</v>
      </c>
      <c r="C847" s="251" t="s">
        <v>1144</v>
      </c>
      <c r="D847" s="251"/>
      <c r="E847" s="251"/>
      <c r="F847" s="252">
        <v>16928.14</v>
      </c>
    </row>
    <row r="848" spans="1:6" ht="31.5" outlineLevel="3">
      <c r="A848" s="113">
        <f t="shared" si="15"/>
        <v>838</v>
      </c>
      <c r="B848" s="201" t="s">
        <v>694</v>
      </c>
      <c r="C848" s="251" t="s">
        <v>1144</v>
      </c>
      <c r="D848" s="251" t="s">
        <v>557</v>
      </c>
      <c r="E848" s="251"/>
      <c r="F848" s="252">
        <v>16928.14</v>
      </c>
    </row>
    <row r="849" spans="1:6" ht="31.5" outlineLevel="4">
      <c r="A849" s="113">
        <f t="shared" si="15"/>
        <v>839</v>
      </c>
      <c r="B849" s="201" t="s">
        <v>558</v>
      </c>
      <c r="C849" s="251" t="s">
        <v>1144</v>
      </c>
      <c r="D849" s="251" t="s">
        <v>236</v>
      </c>
      <c r="E849" s="251"/>
      <c r="F849" s="252">
        <v>16928.14</v>
      </c>
    </row>
    <row r="850" spans="1:6" ht="15.75" outlineLevel="5">
      <c r="A850" s="113">
        <f t="shared" si="15"/>
        <v>840</v>
      </c>
      <c r="B850" s="201" t="s">
        <v>481</v>
      </c>
      <c r="C850" s="251" t="s">
        <v>1144</v>
      </c>
      <c r="D850" s="251" t="s">
        <v>236</v>
      </c>
      <c r="E850" s="251" t="s">
        <v>461</v>
      </c>
      <c r="F850" s="252">
        <v>16928.14</v>
      </c>
    </row>
    <row r="851" spans="1:6" ht="15.75" outlineLevel="6">
      <c r="A851" s="113">
        <f t="shared" si="15"/>
        <v>841</v>
      </c>
      <c r="B851" s="201" t="s">
        <v>909</v>
      </c>
      <c r="C851" s="251" t="s">
        <v>1144</v>
      </c>
      <c r="D851" s="251" t="s">
        <v>236</v>
      </c>
      <c r="E851" s="251" t="s">
        <v>910</v>
      </c>
      <c r="F851" s="252">
        <v>16928.14</v>
      </c>
    </row>
    <row r="852" spans="1:6" ht="15.75">
      <c r="A852" s="113">
        <f t="shared" si="15"/>
        <v>842</v>
      </c>
      <c r="B852" s="201" t="s">
        <v>1003</v>
      </c>
      <c r="C852" s="251" t="s">
        <v>1004</v>
      </c>
      <c r="D852" s="251"/>
      <c r="E852" s="251"/>
      <c r="F852" s="252">
        <v>68273663.709999993</v>
      </c>
    </row>
    <row r="853" spans="1:6" ht="31.5" outlineLevel="1">
      <c r="A853" s="113">
        <f t="shared" si="15"/>
        <v>843</v>
      </c>
      <c r="B853" s="201" t="s">
        <v>48</v>
      </c>
      <c r="C853" s="251" t="s">
        <v>49</v>
      </c>
      <c r="D853" s="251"/>
      <c r="E853" s="251"/>
      <c r="F853" s="252">
        <v>22368841.530000001</v>
      </c>
    </row>
    <row r="854" spans="1:6" ht="31.5" outlineLevel="2">
      <c r="A854" s="113">
        <f t="shared" si="15"/>
        <v>844</v>
      </c>
      <c r="B854" s="201" t="s">
        <v>323</v>
      </c>
      <c r="C854" s="251" t="s">
        <v>50</v>
      </c>
      <c r="D854" s="251"/>
      <c r="E854" s="251"/>
      <c r="F854" s="252">
        <v>982787.1</v>
      </c>
    </row>
    <row r="855" spans="1:6" ht="63" outlineLevel="3">
      <c r="A855" s="113">
        <f t="shared" si="15"/>
        <v>845</v>
      </c>
      <c r="B855" s="201" t="s">
        <v>555</v>
      </c>
      <c r="C855" s="251" t="s">
        <v>50</v>
      </c>
      <c r="D855" s="251" t="s">
        <v>235</v>
      </c>
      <c r="E855" s="251"/>
      <c r="F855" s="252">
        <v>982787.1</v>
      </c>
    </row>
    <row r="856" spans="1:6" ht="31.5" outlineLevel="4">
      <c r="A856" s="113">
        <f t="shared" si="15"/>
        <v>846</v>
      </c>
      <c r="B856" s="201" t="s">
        <v>556</v>
      </c>
      <c r="C856" s="251" t="s">
        <v>50</v>
      </c>
      <c r="D856" s="251" t="s">
        <v>249</v>
      </c>
      <c r="E856" s="251"/>
      <c r="F856" s="252">
        <v>982787.1</v>
      </c>
    </row>
    <row r="857" spans="1:6" ht="15.75" outlineLevel="5">
      <c r="A857" s="113">
        <f t="shared" si="15"/>
        <v>847</v>
      </c>
      <c r="B857" s="201" t="s">
        <v>551</v>
      </c>
      <c r="C857" s="251" t="s">
        <v>50</v>
      </c>
      <c r="D857" s="251" t="s">
        <v>249</v>
      </c>
      <c r="E857" s="251" t="s">
        <v>458</v>
      </c>
      <c r="F857" s="252">
        <v>982787.1</v>
      </c>
    </row>
    <row r="858" spans="1:6" ht="31.5" outlineLevel="6">
      <c r="A858" s="113">
        <f t="shared" si="15"/>
        <v>848</v>
      </c>
      <c r="B858" s="201" t="s">
        <v>906</v>
      </c>
      <c r="C858" s="251" t="s">
        <v>50</v>
      </c>
      <c r="D858" s="251" t="s">
        <v>249</v>
      </c>
      <c r="E858" s="251" t="s">
        <v>239</v>
      </c>
      <c r="F858" s="252">
        <v>982787.1</v>
      </c>
    </row>
    <row r="859" spans="1:6" ht="31.5" outlineLevel="2">
      <c r="A859" s="113">
        <f t="shared" si="15"/>
        <v>849</v>
      </c>
      <c r="B859" s="201" t="s">
        <v>324</v>
      </c>
      <c r="C859" s="251" t="s">
        <v>51</v>
      </c>
      <c r="D859" s="251"/>
      <c r="E859" s="251"/>
      <c r="F859" s="252">
        <v>17760708.010000002</v>
      </c>
    </row>
    <row r="860" spans="1:6" ht="63" outlineLevel="3">
      <c r="A860" s="113">
        <f t="shared" si="15"/>
        <v>850</v>
      </c>
      <c r="B860" s="201" t="s">
        <v>555</v>
      </c>
      <c r="C860" s="251" t="s">
        <v>51</v>
      </c>
      <c r="D860" s="251" t="s">
        <v>235</v>
      </c>
      <c r="E860" s="251"/>
      <c r="F860" s="252">
        <v>12051241.57</v>
      </c>
    </row>
    <row r="861" spans="1:6" ht="31.5" outlineLevel="4">
      <c r="A861" s="113">
        <f t="shared" si="15"/>
        <v>851</v>
      </c>
      <c r="B861" s="201" t="s">
        <v>556</v>
      </c>
      <c r="C861" s="251" t="s">
        <v>51</v>
      </c>
      <c r="D861" s="251" t="s">
        <v>249</v>
      </c>
      <c r="E861" s="251"/>
      <c r="F861" s="252">
        <v>12051241.57</v>
      </c>
    </row>
    <row r="862" spans="1:6" ht="15.75" outlineLevel="5">
      <c r="A862" s="113">
        <f t="shared" si="15"/>
        <v>852</v>
      </c>
      <c r="B862" s="201" t="s">
        <v>551</v>
      </c>
      <c r="C862" s="251" t="s">
        <v>51</v>
      </c>
      <c r="D862" s="251" t="s">
        <v>249</v>
      </c>
      <c r="E862" s="251" t="s">
        <v>458</v>
      </c>
      <c r="F862" s="252">
        <v>12051241.57</v>
      </c>
    </row>
    <row r="863" spans="1:6" ht="47.25" outlineLevel="6">
      <c r="A863" s="113">
        <f t="shared" si="15"/>
        <v>853</v>
      </c>
      <c r="B863" s="201" t="s">
        <v>409</v>
      </c>
      <c r="C863" s="251" t="s">
        <v>51</v>
      </c>
      <c r="D863" s="251" t="s">
        <v>249</v>
      </c>
      <c r="E863" s="251" t="s">
        <v>240</v>
      </c>
      <c r="F863" s="252">
        <v>2255854.16</v>
      </c>
    </row>
    <row r="864" spans="1:6" ht="47.25" outlineLevel="6">
      <c r="A864" s="113">
        <f t="shared" si="15"/>
        <v>854</v>
      </c>
      <c r="B864" s="201" t="s">
        <v>410</v>
      </c>
      <c r="C864" s="251" t="s">
        <v>51</v>
      </c>
      <c r="D864" s="251" t="s">
        <v>249</v>
      </c>
      <c r="E864" s="251" t="s">
        <v>438</v>
      </c>
      <c r="F864" s="252">
        <v>9795387.4100000001</v>
      </c>
    </row>
    <row r="865" spans="1:6" ht="31.5" outlineLevel="3">
      <c r="A865" s="113">
        <f t="shared" si="15"/>
        <v>855</v>
      </c>
      <c r="B865" s="201" t="s">
        <v>694</v>
      </c>
      <c r="C865" s="251" t="s">
        <v>51</v>
      </c>
      <c r="D865" s="251" t="s">
        <v>557</v>
      </c>
      <c r="E865" s="251"/>
      <c r="F865" s="252">
        <v>5600713.9100000001</v>
      </c>
    </row>
    <row r="866" spans="1:6" ht="31.5" outlineLevel="4">
      <c r="A866" s="113">
        <f t="shared" si="15"/>
        <v>856</v>
      </c>
      <c r="B866" s="201" t="s">
        <v>558</v>
      </c>
      <c r="C866" s="251" t="s">
        <v>51</v>
      </c>
      <c r="D866" s="251" t="s">
        <v>236</v>
      </c>
      <c r="E866" s="251"/>
      <c r="F866" s="252">
        <v>5600713.9100000001</v>
      </c>
    </row>
    <row r="867" spans="1:6" ht="15.75" outlineLevel="5">
      <c r="A867" s="113">
        <f t="shared" si="15"/>
        <v>857</v>
      </c>
      <c r="B867" s="201" t="s">
        <v>551</v>
      </c>
      <c r="C867" s="251" t="s">
        <v>51</v>
      </c>
      <c r="D867" s="251" t="s">
        <v>236</v>
      </c>
      <c r="E867" s="251" t="s">
        <v>458</v>
      </c>
      <c r="F867" s="252">
        <v>5600713.9100000001</v>
      </c>
    </row>
    <row r="868" spans="1:6" ht="47.25" outlineLevel="6">
      <c r="A868" s="113">
        <f t="shared" si="15"/>
        <v>858</v>
      </c>
      <c r="B868" s="201" t="s">
        <v>410</v>
      </c>
      <c r="C868" s="251" t="s">
        <v>51</v>
      </c>
      <c r="D868" s="251" t="s">
        <v>236</v>
      </c>
      <c r="E868" s="251" t="s">
        <v>438</v>
      </c>
      <c r="F868" s="252">
        <v>5600713.9100000001</v>
      </c>
    </row>
    <row r="869" spans="1:6" ht="15.75" outlineLevel="3">
      <c r="A869" s="113">
        <f t="shared" si="15"/>
        <v>859</v>
      </c>
      <c r="B869" s="201" t="s">
        <v>487</v>
      </c>
      <c r="C869" s="251" t="s">
        <v>51</v>
      </c>
      <c r="D869" s="251" t="s">
        <v>488</v>
      </c>
      <c r="E869" s="251"/>
      <c r="F869" s="252">
        <v>108752.53</v>
      </c>
    </row>
    <row r="870" spans="1:6" ht="15.75" outlineLevel="4">
      <c r="A870" s="113">
        <f t="shared" si="15"/>
        <v>860</v>
      </c>
      <c r="B870" s="201" t="s">
        <v>1065</v>
      </c>
      <c r="C870" s="251" t="s">
        <v>51</v>
      </c>
      <c r="D870" s="251" t="s">
        <v>1066</v>
      </c>
      <c r="E870" s="251"/>
      <c r="F870" s="252">
        <v>53870.720000000001</v>
      </c>
    </row>
    <row r="871" spans="1:6" ht="15.75" outlineLevel="5">
      <c r="A871" s="113">
        <f t="shared" si="15"/>
        <v>861</v>
      </c>
      <c r="B871" s="201" t="s">
        <v>551</v>
      </c>
      <c r="C871" s="251" t="s">
        <v>51</v>
      </c>
      <c r="D871" s="251" t="s">
        <v>1066</v>
      </c>
      <c r="E871" s="251" t="s">
        <v>458</v>
      </c>
      <c r="F871" s="252">
        <v>53870.720000000001</v>
      </c>
    </row>
    <row r="872" spans="1:6" ht="47.25" outlineLevel="6">
      <c r="A872" s="113">
        <f t="shared" si="15"/>
        <v>862</v>
      </c>
      <c r="B872" s="201" t="s">
        <v>410</v>
      </c>
      <c r="C872" s="251" t="s">
        <v>51</v>
      </c>
      <c r="D872" s="251" t="s">
        <v>1066</v>
      </c>
      <c r="E872" s="251" t="s">
        <v>438</v>
      </c>
      <c r="F872" s="252">
        <v>53870.720000000001</v>
      </c>
    </row>
    <row r="873" spans="1:6" ht="15.75" outlineLevel="4">
      <c r="A873" s="113">
        <f t="shared" si="15"/>
        <v>863</v>
      </c>
      <c r="B873" s="201" t="s">
        <v>315</v>
      </c>
      <c r="C873" s="251" t="s">
        <v>51</v>
      </c>
      <c r="D873" s="251" t="s">
        <v>316</v>
      </c>
      <c r="E873" s="251"/>
      <c r="F873" s="252">
        <v>54881.81</v>
      </c>
    </row>
    <row r="874" spans="1:6" ht="15.75" outlineLevel="5">
      <c r="A874" s="113">
        <f t="shared" si="15"/>
        <v>864</v>
      </c>
      <c r="B874" s="201" t="s">
        <v>551</v>
      </c>
      <c r="C874" s="251" t="s">
        <v>51</v>
      </c>
      <c r="D874" s="251" t="s">
        <v>316</v>
      </c>
      <c r="E874" s="251" t="s">
        <v>458</v>
      </c>
      <c r="F874" s="252">
        <v>54881.81</v>
      </c>
    </row>
    <row r="875" spans="1:6" ht="47.25" outlineLevel="6">
      <c r="A875" s="113">
        <f t="shared" si="15"/>
        <v>865</v>
      </c>
      <c r="B875" s="201" t="s">
        <v>410</v>
      </c>
      <c r="C875" s="251" t="s">
        <v>51</v>
      </c>
      <c r="D875" s="251" t="s">
        <v>316</v>
      </c>
      <c r="E875" s="251" t="s">
        <v>438</v>
      </c>
      <c r="F875" s="252">
        <v>54881.81</v>
      </c>
    </row>
    <row r="876" spans="1:6" ht="31.5" outlineLevel="2">
      <c r="A876" s="113">
        <f t="shared" si="15"/>
        <v>866</v>
      </c>
      <c r="B876" s="201" t="s">
        <v>414</v>
      </c>
      <c r="C876" s="251" t="s">
        <v>55</v>
      </c>
      <c r="D876" s="251"/>
      <c r="E876" s="251"/>
      <c r="F876" s="252">
        <v>1242803.3600000001</v>
      </c>
    </row>
    <row r="877" spans="1:6" ht="63" outlineLevel="3">
      <c r="A877" s="113">
        <f t="shared" si="15"/>
        <v>867</v>
      </c>
      <c r="B877" s="201" t="s">
        <v>555</v>
      </c>
      <c r="C877" s="251" t="s">
        <v>55</v>
      </c>
      <c r="D877" s="251" t="s">
        <v>235</v>
      </c>
      <c r="E877" s="251"/>
      <c r="F877" s="252">
        <v>866341.21</v>
      </c>
    </row>
    <row r="878" spans="1:6" ht="15.75" outlineLevel="4">
      <c r="A878" s="113">
        <f t="shared" si="15"/>
        <v>868</v>
      </c>
      <c r="B878" s="201" t="s">
        <v>348</v>
      </c>
      <c r="C878" s="251" t="s">
        <v>55</v>
      </c>
      <c r="D878" s="251" t="s">
        <v>493</v>
      </c>
      <c r="E878" s="251"/>
      <c r="F878" s="252">
        <v>866341.21</v>
      </c>
    </row>
    <row r="879" spans="1:6" ht="15.75" outlineLevel="5">
      <c r="A879" s="113">
        <f t="shared" si="15"/>
        <v>869</v>
      </c>
      <c r="B879" s="201" t="s">
        <v>551</v>
      </c>
      <c r="C879" s="251" t="s">
        <v>55</v>
      </c>
      <c r="D879" s="251" t="s">
        <v>493</v>
      </c>
      <c r="E879" s="251" t="s">
        <v>458</v>
      </c>
      <c r="F879" s="252">
        <v>866341.21</v>
      </c>
    </row>
    <row r="880" spans="1:6" ht="15.75" outlineLevel="6">
      <c r="A880" s="113">
        <f t="shared" si="15"/>
        <v>870</v>
      </c>
      <c r="B880" s="201" t="s">
        <v>454</v>
      </c>
      <c r="C880" s="251" t="s">
        <v>55</v>
      </c>
      <c r="D880" s="251" t="s">
        <v>493</v>
      </c>
      <c r="E880" s="251" t="s">
        <v>433</v>
      </c>
      <c r="F880" s="252">
        <v>866341.21</v>
      </c>
    </row>
    <row r="881" spans="1:6" ht="31.5" outlineLevel="3">
      <c r="A881" s="113">
        <f t="shared" si="15"/>
        <v>871</v>
      </c>
      <c r="B881" s="201" t="s">
        <v>694</v>
      </c>
      <c r="C881" s="251" t="s">
        <v>55</v>
      </c>
      <c r="D881" s="251" t="s">
        <v>557</v>
      </c>
      <c r="E881" s="251"/>
      <c r="F881" s="252">
        <v>376462.15</v>
      </c>
    </row>
    <row r="882" spans="1:6" ht="31.5" outlineLevel="4">
      <c r="A882" s="113">
        <f t="shared" si="15"/>
        <v>872</v>
      </c>
      <c r="B882" s="201" t="s">
        <v>558</v>
      </c>
      <c r="C882" s="251" t="s">
        <v>55</v>
      </c>
      <c r="D882" s="251" t="s">
        <v>236</v>
      </c>
      <c r="E882" s="251"/>
      <c r="F882" s="252">
        <v>376462.15</v>
      </c>
    </row>
    <row r="883" spans="1:6" ht="15.75" outlineLevel="5">
      <c r="A883" s="113">
        <f t="shared" si="15"/>
        <v>873</v>
      </c>
      <c r="B883" s="201" t="s">
        <v>551</v>
      </c>
      <c r="C883" s="251" t="s">
        <v>55</v>
      </c>
      <c r="D883" s="251" t="s">
        <v>236</v>
      </c>
      <c r="E883" s="251" t="s">
        <v>458</v>
      </c>
      <c r="F883" s="252">
        <v>376462.15</v>
      </c>
    </row>
    <row r="884" spans="1:6" ht="15.75" outlineLevel="6">
      <c r="A884" s="113">
        <f t="shared" si="15"/>
        <v>874</v>
      </c>
      <c r="B884" s="201" t="s">
        <v>454</v>
      </c>
      <c r="C884" s="251" t="s">
        <v>55</v>
      </c>
      <c r="D884" s="251" t="s">
        <v>236</v>
      </c>
      <c r="E884" s="251" t="s">
        <v>433</v>
      </c>
      <c r="F884" s="252">
        <v>376462.15</v>
      </c>
    </row>
    <row r="885" spans="1:6" ht="31.5" outlineLevel="2">
      <c r="A885" s="113">
        <f t="shared" si="15"/>
        <v>875</v>
      </c>
      <c r="B885" s="201" t="s">
        <v>422</v>
      </c>
      <c r="C885" s="251" t="s">
        <v>67</v>
      </c>
      <c r="D885" s="251"/>
      <c r="E885" s="251"/>
      <c r="F885" s="252">
        <v>700500</v>
      </c>
    </row>
    <row r="886" spans="1:6" ht="15.75" outlineLevel="3">
      <c r="A886" s="113">
        <f t="shared" si="15"/>
        <v>876</v>
      </c>
      <c r="B886" s="201" t="s">
        <v>423</v>
      </c>
      <c r="C886" s="251" t="s">
        <v>67</v>
      </c>
      <c r="D886" s="251" t="s">
        <v>424</v>
      </c>
      <c r="E886" s="251"/>
      <c r="F886" s="252">
        <v>700500</v>
      </c>
    </row>
    <row r="887" spans="1:6" ht="15.75" outlineLevel="4">
      <c r="A887" s="113">
        <f t="shared" si="15"/>
        <v>877</v>
      </c>
      <c r="B887" s="201" t="s">
        <v>425</v>
      </c>
      <c r="C887" s="251" t="s">
        <v>67</v>
      </c>
      <c r="D887" s="251" t="s">
        <v>426</v>
      </c>
      <c r="E887" s="251"/>
      <c r="F887" s="252">
        <v>700500</v>
      </c>
    </row>
    <row r="888" spans="1:6" ht="15.75" outlineLevel="5">
      <c r="A888" s="113">
        <f t="shared" si="15"/>
        <v>878</v>
      </c>
      <c r="B888" s="201" t="s">
        <v>483</v>
      </c>
      <c r="C888" s="251" t="s">
        <v>67</v>
      </c>
      <c r="D888" s="251" t="s">
        <v>426</v>
      </c>
      <c r="E888" s="251" t="s">
        <v>466</v>
      </c>
      <c r="F888" s="252">
        <v>700500</v>
      </c>
    </row>
    <row r="889" spans="1:6" ht="15.75" outlineLevel="6">
      <c r="A889" s="113">
        <f t="shared" si="15"/>
        <v>879</v>
      </c>
      <c r="B889" s="201" t="s">
        <v>511</v>
      </c>
      <c r="C889" s="251" t="s">
        <v>67</v>
      </c>
      <c r="D889" s="251" t="s">
        <v>426</v>
      </c>
      <c r="E889" s="251" t="s">
        <v>243</v>
      </c>
      <c r="F889" s="252">
        <v>700500</v>
      </c>
    </row>
    <row r="890" spans="1:6" ht="31.5" outlineLevel="2">
      <c r="A890" s="113">
        <f t="shared" si="15"/>
        <v>880</v>
      </c>
      <c r="B890" s="201" t="s">
        <v>411</v>
      </c>
      <c r="C890" s="251" t="s">
        <v>54</v>
      </c>
      <c r="D890" s="251"/>
      <c r="E890" s="251"/>
      <c r="F890" s="252">
        <v>302017</v>
      </c>
    </row>
    <row r="891" spans="1:6" ht="15.75" outlineLevel="3">
      <c r="A891" s="113">
        <f t="shared" si="15"/>
        <v>881</v>
      </c>
      <c r="B891" s="201" t="s">
        <v>487</v>
      </c>
      <c r="C891" s="251" t="s">
        <v>54</v>
      </c>
      <c r="D891" s="251" t="s">
        <v>488</v>
      </c>
      <c r="E891" s="251"/>
      <c r="F891" s="252">
        <v>302017</v>
      </c>
    </row>
    <row r="892" spans="1:6" ht="15.75" outlineLevel="4">
      <c r="A892" s="113">
        <f t="shared" si="15"/>
        <v>882</v>
      </c>
      <c r="B892" s="201" t="s">
        <v>412</v>
      </c>
      <c r="C892" s="251" t="s">
        <v>54</v>
      </c>
      <c r="D892" s="251" t="s">
        <v>413</v>
      </c>
      <c r="E892" s="251"/>
      <c r="F892" s="252">
        <v>302017</v>
      </c>
    </row>
    <row r="893" spans="1:6" ht="15.75" outlineLevel="5">
      <c r="A893" s="113">
        <f t="shared" si="15"/>
        <v>883</v>
      </c>
      <c r="B893" s="201" t="s">
        <v>551</v>
      </c>
      <c r="C893" s="251" t="s">
        <v>54</v>
      </c>
      <c r="D893" s="251" t="s">
        <v>413</v>
      </c>
      <c r="E893" s="251" t="s">
        <v>458</v>
      </c>
      <c r="F893" s="252">
        <v>302017</v>
      </c>
    </row>
    <row r="894" spans="1:6" ht="15.75" outlineLevel="6">
      <c r="A894" s="113">
        <f t="shared" si="15"/>
        <v>884</v>
      </c>
      <c r="B894" s="201" t="s">
        <v>453</v>
      </c>
      <c r="C894" s="251" t="s">
        <v>54</v>
      </c>
      <c r="D894" s="251" t="s">
        <v>413</v>
      </c>
      <c r="E894" s="251" t="s">
        <v>241</v>
      </c>
      <c r="F894" s="252">
        <v>302017</v>
      </c>
    </row>
    <row r="895" spans="1:6" ht="63" outlineLevel="2">
      <c r="A895" s="113">
        <f t="shared" si="15"/>
        <v>885</v>
      </c>
      <c r="B895" s="201" t="s">
        <v>1061</v>
      </c>
      <c r="C895" s="251" t="s">
        <v>1062</v>
      </c>
      <c r="D895" s="251"/>
      <c r="E895" s="251"/>
      <c r="F895" s="252">
        <v>543526.06000000006</v>
      </c>
    </row>
    <row r="896" spans="1:6" ht="63" outlineLevel="3">
      <c r="A896" s="113">
        <f t="shared" si="15"/>
        <v>886</v>
      </c>
      <c r="B896" s="201" t="s">
        <v>555</v>
      </c>
      <c r="C896" s="251" t="s">
        <v>1062</v>
      </c>
      <c r="D896" s="251" t="s">
        <v>235</v>
      </c>
      <c r="E896" s="251"/>
      <c r="F896" s="252">
        <v>543526.06000000006</v>
      </c>
    </row>
    <row r="897" spans="1:6" ht="15.75" outlineLevel="4">
      <c r="A897" s="113">
        <f t="shared" si="15"/>
        <v>887</v>
      </c>
      <c r="B897" s="201" t="s">
        <v>348</v>
      </c>
      <c r="C897" s="251" t="s">
        <v>1062</v>
      </c>
      <c r="D897" s="251" t="s">
        <v>493</v>
      </c>
      <c r="E897" s="251"/>
      <c r="F897" s="252">
        <v>32712.39</v>
      </c>
    </row>
    <row r="898" spans="1:6" ht="15.75" outlineLevel="5">
      <c r="A898" s="113">
        <f t="shared" si="15"/>
        <v>888</v>
      </c>
      <c r="B898" s="201" t="s">
        <v>551</v>
      </c>
      <c r="C898" s="251" t="s">
        <v>1062</v>
      </c>
      <c r="D898" s="251" t="s">
        <v>493</v>
      </c>
      <c r="E898" s="251" t="s">
        <v>458</v>
      </c>
      <c r="F898" s="252">
        <v>32712.39</v>
      </c>
    </row>
    <row r="899" spans="1:6" ht="15.75" outlineLevel="6">
      <c r="A899" s="113">
        <f t="shared" si="15"/>
        <v>889</v>
      </c>
      <c r="B899" s="201" t="s">
        <v>454</v>
      </c>
      <c r="C899" s="251" t="s">
        <v>1062</v>
      </c>
      <c r="D899" s="251" t="s">
        <v>493</v>
      </c>
      <c r="E899" s="251" t="s">
        <v>433</v>
      </c>
      <c r="F899" s="252">
        <v>32712.39</v>
      </c>
    </row>
    <row r="900" spans="1:6" ht="31.5" outlineLevel="4">
      <c r="A900" s="113">
        <f t="shared" si="15"/>
        <v>890</v>
      </c>
      <c r="B900" s="201" t="s">
        <v>556</v>
      </c>
      <c r="C900" s="251" t="s">
        <v>1062</v>
      </c>
      <c r="D900" s="251" t="s">
        <v>249</v>
      </c>
      <c r="E900" s="251"/>
      <c r="F900" s="252">
        <v>510813.67</v>
      </c>
    </row>
    <row r="901" spans="1:6" ht="15.75" outlineLevel="5">
      <c r="A901" s="113">
        <f t="shared" si="15"/>
        <v>891</v>
      </c>
      <c r="B901" s="201" t="s">
        <v>551</v>
      </c>
      <c r="C901" s="251" t="s">
        <v>1062</v>
      </c>
      <c r="D901" s="251" t="s">
        <v>249</v>
      </c>
      <c r="E901" s="251" t="s">
        <v>458</v>
      </c>
      <c r="F901" s="252">
        <v>510813.67</v>
      </c>
    </row>
    <row r="902" spans="1:6" ht="31.5" outlineLevel="6">
      <c r="A902" s="113">
        <f t="shared" si="15"/>
        <v>892</v>
      </c>
      <c r="B902" s="201" t="s">
        <v>906</v>
      </c>
      <c r="C902" s="251" t="s">
        <v>1062</v>
      </c>
      <c r="D902" s="251" t="s">
        <v>249</v>
      </c>
      <c r="E902" s="251" t="s">
        <v>239</v>
      </c>
      <c r="F902" s="252">
        <v>39311.49</v>
      </c>
    </row>
    <row r="903" spans="1:6" ht="47.25" outlineLevel="6">
      <c r="A903" s="113">
        <f t="shared" si="15"/>
        <v>893</v>
      </c>
      <c r="B903" s="201" t="s">
        <v>409</v>
      </c>
      <c r="C903" s="251" t="s">
        <v>1062</v>
      </c>
      <c r="D903" s="251" t="s">
        <v>249</v>
      </c>
      <c r="E903" s="251" t="s">
        <v>240</v>
      </c>
      <c r="F903" s="252">
        <v>90234.18</v>
      </c>
    </row>
    <row r="904" spans="1:6" ht="47.25" outlineLevel="6">
      <c r="A904" s="113">
        <f t="shared" si="15"/>
        <v>894</v>
      </c>
      <c r="B904" s="201" t="s">
        <v>410</v>
      </c>
      <c r="C904" s="251" t="s">
        <v>1062</v>
      </c>
      <c r="D904" s="251" t="s">
        <v>249</v>
      </c>
      <c r="E904" s="251" t="s">
        <v>438</v>
      </c>
      <c r="F904" s="252">
        <v>381268</v>
      </c>
    </row>
    <row r="905" spans="1:6" ht="126" outlineLevel="2">
      <c r="A905" s="113">
        <f t="shared" si="15"/>
        <v>895</v>
      </c>
      <c r="B905" s="204" t="s">
        <v>570</v>
      </c>
      <c r="C905" s="251" t="s">
        <v>571</v>
      </c>
      <c r="D905" s="251"/>
      <c r="E905" s="251"/>
      <c r="F905" s="252">
        <v>128700</v>
      </c>
    </row>
    <row r="906" spans="1:6" ht="31.5" outlineLevel="3">
      <c r="A906" s="113">
        <f t="shared" si="15"/>
        <v>896</v>
      </c>
      <c r="B906" s="201" t="s">
        <v>694</v>
      </c>
      <c r="C906" s="251" t="s">
        <v>571</v>
      </c>
      <c r="D906" s="251" t="s">
        <v>557</v>
      </c>
      <c r="E906" s="251"/>
      <c r="F906" s="252">
        <v>128700</v>
      </c>
    </row>
    <row r="907" spans="1:6" ht="31.5" outlineLevel="4">
      <c r="A907" s="113">
        <f t="shared" si="15"/>
        <v>897</v>
      </c>
      <c r="B907" s="201" t="s">
        <v>558</v>
      </c>
      <c r="C907" s="251" t="s">
        <v>571</v>
      </c>
      <c r="D907" s="251" t="s">
        <v>236</v>
      </c>
      <c r="E907" s="251"/>
      <c r="F907" s="252">
        <v>128700</v>
      </c>
    </row>
    <row r="908" spans="1:6" ht="15.75" outlineLevel="5">
      <c r="A908" s="113">
        <f t="shared" si="15"/>
        <v>898</v>
      </c>
      <c r="B908" s="201" t="s">
        <v>551</v>
      </c>
      <c r="C908" s="251" t="s">
        <v>571</v>
      </c>
      <c r="D908" s="251" t="s">
        <v>236</v>
      </c>
      <c r="E908" s="251" t="s">
        <v>458</v>
      </c>
      <c r="F908" s="252">
        <v>128700</v>
      </c>
    </row>
    <row r="909" spans="1:6" ht="15.75" outlineLevel="6">
      <c r="A909" s="113">
        <f t="shared" ref="A909:A972" si="16">A908+1</f>
        <v>899</v>
      </c>
      <c r="B909" s="201" t="s">
        <v>907</v>
      </c>
      <c r="C909" s="251" t="s">
        <v>571</v>
      </c>
      <c r="D909" s="251" t="s">
        <v>236</v>
      </c>
      <c r="E909" s="251" t="s">
        <v>908</v>
      </c>
      <c r="F909" s="252">
        <v>128700</v>
      </c>
    </row>
    <row r="910" spans="1:6" ht="63" outlineLevel="2">
      <c r="A910" s="113">
        <f t="shared" si="16"/>
        <v>900</v>
      </c>
      <c r="B910" s="201" t="s">
        <v>415</v>
      </c>
      <c r="C910" s="251" t="s">
        <v>56</v>
      </c>
      <c r="D910" s="251"/>
      <c r="E910" s="251"/>
      <c r="F910" s="252">
        <v>14000</v>
      </c>
    </row>
    <row r="911" spans="1:6" ht="63" outlineLevel="3">
      <c r="A911" s="113">
        <f t="shared" si="16"/>
        <v>901</v>
      </c>
      <c r="B911" s="201" t="s">
        <v>555</v>
      </c>
      <c r="C911" s="251" t="s">
        <v>56</v>
      </c>
      <c r="D911" s="251" t="s">
        <v>235</v>
      </c>
      <c r="E911" s="251"/>
      <c r="F911" s="252">
        <v>13010</v>
      </c>
    </row>
    <row r="912" spans="1:6" ht="31.5" outlineLevel="4">
      <c r="A912" s="113">
        <f t="shared" si="16"/>
        <v>902</v>
      </c>
      <c r="B912" s="201" t="s">
        <v>556</v>
      </c>
      <c r="C912" s="251" t="s">
        <v>56</v>
      </c>
      <c r="D912" s="251" t="s">
        <v>249</v>
      </c>
      <c r="E912" s="251"/>
      <c r="F912" s="252">
        <v>13010</v>
      </c>
    </row>
    <row r="913" spans="1:6" ht="15.75" outlineLevel="5">
      <c r="A913" s="113">
        <f t="shared" si="16"/>
        <v>903</v>
      </c>
      <c r="B913" s="201" t="s">
        <v>551</v>
      </c>
      <c r="C913" s="251" t="s">
        <v>56</v>
      </c>
      <c r="D913" s="251" t="s">
        <v>249</v>
      </c>
      <c r="E913" s="251" t="s">
        <v>458</v>
      </c>
      <c r="F913" s="252">
        <v>13010</v>
      </c>
    </row>
    <row r="914" spans="1:6" ht="15.75" outlineLevel="6">
      <c r="A914" s="113">
        <f t="shared" si="16"/>
        <v>904</v>
      </c>
      <c r="B914" s="201" t="s">
        <v>454</v>
      </c>
      <c r="C914" s="251" t="s">
        <v>56</v>
      </c>
      <c r="D914" s="251" t="s">
        <v>249</v>
      </c>
      <c r="E914" s="251" t="s">
        <v>433</v>
      </c>
      <c r="F914" s="252">
        <v>13010</v>
      </c>
    </row>
    <row r="915" spans="1:6" ht="31.5" outlineLevel="3">
      <c r="A915" s="113">
        <f t="shared" si="16"/>
        <v>905</v>
      </c>
      <c r="B915" s="201" t="s">
        <v>694</v>
      </c>
      <c r="C915" s="251" t="s">
        <v>56</v>
      </c>
      <c r="D915" s="251" t="s">
        <v>557</v>
      </c>
      <c r="E915" s="251"/>
      <c r="F915" s="252">
        <v>990</v>
      </c>
    </row>
    <row r="916" spans="1:6" ht="31.5" outlineLevel="4">
      <c r="A916" s="113">
        <f t="shared" si="16"/>
        <v>906</v>
      </c>
      <c r="B916" s="201" t="s">
        <v>558</v>
      </c>
      <c r="C916" s="251" t="s">
        <v>56</v>
      </c>
      <c r="D916" s="251" t="s">
        <v>236</v>
      </c>
      <c r="E916" s="251"/>
      <c r="F916" s="252">
        <v>990</v>
      </c>
    </row>
    <row r="917" spans="1:6" ht="15.75" outlineLevel="5">
      <c r="A917" s="113">
        <f t="shared" si="16"/>
        <v>907</v>
      </c>
      <c r="B917" s="201" t="s">
        <v>551</v>
      </c>
      <c r="C917" s="251" t="s">
        <v>56</v>
      </c>
      <c r="D917" s="251" t="s">
        <v>236</v>
      </c>
      <c r="E917" s="251" t="s">
        <v>458</v>
      </c>
      <c r="F917" s="252">
        <v>990</v>
      </c>
    </row>
    <row r="918" spans="1:6" ht="15.75" outlineLevel="6">
      <c r="A918" s="113">
        <f t="shared" si="16"/>
        <v>908</v>
      </c>
      <c r="B918" s="201" t="s">
        <v>454</v>
      </c>
      <c r="C918" s="251" t="s">
        <v>56</v>
      </c>
      <c r="D918" s="251" t="s">
        <v>236</v>
      </c>
      <c r="E918" s="251" t="s">
        <v>433</v>
      </c>
      <c r="F918" s="252">
        <v>990</v>
      </c>
    </row>
    <row r="919" spans="1:6" ht="63" outlineLevel="2">
      <c r="A919" s="113">
        <f t="shared" si="16"/>
        <v>909</v>
      </c>
      <c r="B919" s="201" t="s">
        <v>474</v>
      </c>
      <c r="C919" s="251" t="s">
        <v>57</v>
      </c>
      <c r="D919" s="251"/>
      <c r="E919" s="251"/>
      <c r="F919" s="252">
        <v>207400</v>
      </c>
    </row>
    <row r="920" spans="1:6" ht="63" outlineLevel="3">
      <c r="A920" s="113">
        <f t="shared" si="16"/>
        <v>910</v>
      </c>
      <c r="B920" s="201" t="s">
        <v>555</v>
      </c>
      <c r="C920" s="251" t="s">
        <v>57</v>
      </c>
      <c r="D920" s="251" t="s">
        <v>235</v>
      </c>
      <c r="E920" s="251"/>
      <c r="F920" s="252">
        <v>168054.7</v>
      </c>
    </row>
    <row r="921" spans="1:6" ht="15.75" outlineLevel="4">
      <c r="A921" s="113">
        <f t="shared" si="16"/>
        <v>911</v>
      </c>
      <c r="B921" s="201" t="s">
        <v>348</v>
      </c>
      <c r="C921" s="251" t="s">
        <v>57</v>
      </c>
      <c r="D921" s="251" t="s">
        <v>493</v>
      </c>
      <c r="E921" s="251"/>
      <c r="F921" s="252">
        <v>168054.7</v>
      </c>
    </row>
    <row r="922" spans="1:6" ht="15.75" outlineLevel="5">
      <c r="A922" s="113">
        <f t="shared" si="16"/>
        <v>912</v>
      </c>
      <c r="B922" s="201" t="s">
        <v>551</v>
      </c>
      <c r="C922" s="251" t="s">
        <v>57</v>
      </c>
      <c r="D922" s="251" t="s">
        <v>493</v>
      </c>
      <c r="E922" s="251" t="s">
        <v>458</v>
      </c>
      <c r="F922" s="252">
        <v>168054.7</v>
      </c>
    </row>
    <row r="923" spans="1:6" ht="15.75" outlineLevel="6">
      <c r="A923" s="113">
        <f t="shared" si="16"/>
        <v>913</v>
      </c>
      <c r="B923" s="201" t="s">
        <v>454</v>
      </c>
      <c r="C923" s="251" t="s">
        <v>57</v>
      </c>
      <c r="D923" s="251" t="s">
        <v>493</v>
      </c>
      <c r="E923" s="251" t="s">
        <v>433</v>
      </c>
      <c r="F923" s="252">
        <v>168054.7</v>
      </c>
    </row>
    <row r="924" spans="1:6" ht="31.5" outlineLevel="3">
      <c r="A924" s="113">
        <f t="shared" si="16"/>
        <v>914</v>
      </c>
      <c r="B924" s="201" t="s">
        <v>694</v>
      </c>
      <c r="C924" s="251" t="s">
        <v>57</v>
      </c>
      <c r="D924" s="251" t="s">
        <v>557</v>
      </c>
      <c r="E924" s="251"/>
      <c r="F924" s="252">
        <v>39345.300000000003</v>
      </c>
    </row>
    <row r="925" spans="1:6" ht="31.5" outlineLevel="4">
      <c r="A925" s="113">
        <f t="shared" si="16"/>
        <v>915</v>
      </c>
      <c r="B925" s="201" t="s">
        <v>558</v>
      </c>
      <c r="C925" s="251" t="s">
        <v>57</v>
      </c>
      <c r="D925" s="251" t="s">
        <v>236</v>
      </c>
      <c r="E925" s="251"/>
      <c r="F925" s="252">
        <v>39345.300000000003</v>
      </c>
    </row>
    <row r="926" spans="1:6" ht="15.75" outlineLevel="5">
      <c r="A926" s="113">
        <f t="shared" si="16"/>
        <v>916</v>
      </c>
      <c r="B926" s="201" t="s">
        <v>551</v>
      </c>
      <c r="C926" s="251" t="s">
        <v>57</v>
      </c>
      <c r="D926" s="251" t="s">
        <v>236</v>
      </c>
      <c r="E926" s="251" t="s">
        <v>458</v>
      </c>
      <c r="F926" s="252">
        <v>39345.300000000003</v>
      </c>
    </row>
    <row r="927" spans="1:6" ht="15.75" outlineLevel="6">
      <c r="A927" s="113">
        <f t="shared" si="16"/>
        <v>917</v>
      </c>
      <c r="B927" s="201" t="s">
        <v>454</v>
      </c>
      <c r="C927" s="251" t="s">
        <v>57</v>
      </c>
      <c r="D927" s="251" t="s">
        <v>236</v>
      </c>
      <c r="E927" s="251" t="s">
        <v>433</v>
      </c>
      <c r="F927" s="252">
        <v>39345.300000000003</v>
      </c>
    </row>
    <row r="928" spans="1:6" ht="94.5" outlineLevel="2">
      <c r="A928" s="113">
        <f t="shared" si="16"/>
        <v>918</v>
      </c>
      <c r="B928" s="204" t="s">
        <v>418</v>
      </c>
      <c r="C928" s="251" t="s">
        <v>58</v>
      </c>
      <c r="D928" s="251"/>
      <c r="E928" s="251"/>
      <c r="F928" s="252">
        <v>486400</v>
      </c>
    </row>
    <row r="929" spans="1:6" ht="63" outlineLevel="3">
      <c r="A929" s="113">
        <f t="shared" si="16"/>
        <v>919</v>
      </c>
      <c r="B929" s="201" t="s">
        <v>555</v>
      </c>
      <c r="C929" s="251" t="s">
        <v>58</v>
      </c>
      <c r="D929" s="251" t="s">
        <v>235</v>
      </c>
      <c r="E929" s="251"/>
      <c r="F929" s="252">
        <v>433637.48</v>
      </c>
    </row>
    <row r="930" spans="1:6" ht="31.5" outlineLevel="4">
      <c r="A930" s="113">
        <f t="shared" si="16"/>
        <v>920</v>
      </c>
      <c r="B930" s="201" t="s">
        <v>556</v>
      </c>
      <c r="C930" s="251" t="s">
        <v>58</v>
      </c>
      <c r="D930" s="251" t="s">
        <v>249</v>
      </c>
      <c r="E930" s="251"/>
      <c r="F930" s="252">
        <v>433637.48</v>
      </c>
    </row>
    <row r="931" spans="1:6" ht="15.75" outlineLevel="5">
      <c r="A931" s="113">
        <f t="shared" si="16"/>
        <v>921</v>
      </c>
      <c r="B931" s="201" t="s">
        <v>551</v>
      </c>
      <c r="C931" s="251" t="s">
        <v>58</v>
      </c>
      <c r="D931" s="251" t="s">
        <v>249</v>
      </c>
      <c r="E931" s="251" t="s">
        <v>458</v>
      </c>
      <c r="F931" s="252">
        <v>433637.48</v>
      </c>
    </row>
    <row r="932" spans="1:6" ht="15.75" outlineLevel="6">
      <c r="A932" s="113">
        <f t="shared" si="16"/>
        <v>922</v>
      </c>
      <c r="B932" s="201" t="s">
        <v>454</v>
      </c>
      <c r="C932" s="251" t="s">
        <v>58</v>
      </c>
      <c r="D932" s="251" t="s">
        <v>249</v>
      </c>
      <c r="E932" s="251" t="s">
        <v>433</v>
      </c>
      <c r="F932" s="252">
        <v>433637.48</v>
      </c>
    </row>
    <row r="933" spans="1:6" ht="31.5" outlineLevel="3">
      <c r="A933" s="113">
        <f t="shared" si="16"/>
        <v>923</v>
      </c>
      <c r="B933" s="201" t="s">
        <v>694</v>
      </c>
      <c r="C933" s="251" t="s">
        <v>58</v>
      </c>
      <c r="D933" s="251" t="s">
        <v>557</v>
      </c>
      <c r="E933" s="251"/>
      <c r="F933" s="252">
        <v>52762.52</v>
      </c>
    </row>
    <row r="934" spans="1:6" ht="31.5" outlineLevel="4">
      <c r="A934" s="113">
        <f t="shared" si="16"/>
        <v>924</v>
      </c>
      <c r="B934" s="201" t="s">
        <v>558</v>
      </c>
      <c r="C934" s="251" t="s">
        <v>58</v>
      </c>
      <c r="D934" s="251" t="s">
        <v>236</v>
      </c>
      <c r="E934" s="251"/>
      <c r="F934" s="252">
        <v>52762.52</v>
      </c>
    </row>
    <row r="935" spans="1:6" ht="15.75" outlineLevel="5">
      <c r="A935" s="113">
        <f t="shared" si="16"/>
        <v>925</v>
      </c>
      <c r="B935" s="201" t="s">
        <v>551</v>
      </c>
      <c r="C935" s="251" t="s">
        <v>58</v>
      </c>
      <c r="D935" s="251" t="s">
        <v>236</v>
      </c>
      <c r="E935" s="251" t="s">
        <v>458</v>
      </c>
      <c r="F935" s="252">
        <v>52762.52</v>
      </c>
    </row>
    <row r="936" spans="1:6" ht="15.75" outlineLevel="6">
      <c r="A936" s="113">
        <f t="shared" si="16"/>
        <v>926</v>
      </c>
      <c r="B936" s="201" t="s">
        <v>454</v>
      </c>
      <c r="C936" s="251" t="s">
        <v>58</v>
      </c>
      <c r="D936" s="251" t="s">
        <v>236</v>
      </c>
      <c r="E936" s="251" t="s">
        <v>433</v>
      </c>
      <c r="F936" s="252">
        <v>52762.52</v>
      </c>
    </row>
    <row r="937" spans="1:6" ht="15.75" outlineLevel="1">
      <c r="A937" s="113">
        <f t="shared" si="16"/>
        <v>927</v>
      </c>
      <c r="B937" s="201" t="s">
        <v>560</v>
      </c>
      <c r="C937" s="251" t="s">
        <v>5</v>
      </c>
      <c r="D937" s="251"/>
      <c r="E937" s="251"/>
      <c r="F937" s="252">
        <f>45904822.18-2080000</f>
        <v>43824822.18</v>
      </c>
    </row>
    <row r="938" spans="1:6" ht="31.5" outlineLevel="2">
      <c r="A938" s="113">
        <f t="shared" si="16"/>
        <v>928</v>
      </c>
      <c r="B938" s="201" t="s">
        <v>1013</v>
      </c>
      <c r="C938" s="251" t="s">
        <v>1014</v>
      </c>
      <c r="D938" s="251"/>
      <c r="E938" s="251"/>
      <c r="F938" s="252">
        <v>297983</v>
      </c>
    </row>
    <row r="939" spans="1:6" ht="15.75" outlineLevel="3">
      <c r="A939" s="113">
        <f t="shared" si="16"/>
        <v>929</v>
      </c>
      <c r="B939" s="201" t="s">
        <v>299</v>
      </c>
      <c r="C939" s="251" t="s">
        <v>1014</v>
      </c>
      <c r="D939" s="251" t="s">
        <v>300</v>
      </c>
      <c r="E939" s="251"/>
      <c r="F939" s="252">
        <v>297983</v>
      </c>
    </row>
    <row r="940" spans="1:6" ht="15.75" outlineLevel="4">
      <c r="A940" s="113">
        <f t="shared" si="16"/>
        <v>930</v>
      </c>
      <c r="B940" s="201" t="s">
        <v>419</v>
      </c>
      <c r="C940" s="251" t="s">
        <v>1014</v>
      </c>
      <c r="D940" s="251" t="s">
        <v>307</v>
      </c>
      <c r="E940" s="251"/>
      <c r="F940" s="252">
        <v>297983</v>
      </c>
    </row>
    <row r="941" spans="1:6" ht="15.75" outlineLevel="5">
      <c r="A941" s="113">
        <f t="shared" si="16"/>
        <v>931</v>
      </c>
      <c r="B941" s="201" t="s">
        <v>343</v>
      </c>
      <c r="C941" s="251" t="s">
        <v>1014</v>
      </c>
      <c r="D941" s="251" t="s">
        <v>307</v>
      </c>
      <c r="E941" s="251" t="s">
        <v>462</v>
      </c>
      <c r="F941" s="252">
        <v>237983</v>
      </c>
    </row>
    <row r="942" spans="1:6" ht="15.75" outlineLevel="6">
      <c r="A942" s="113">
        <f t="shared" si="16"/>
        <v>932</v>
      </c>
      <c r="B942" s="201" t="s">
        <v>729</v>
      </c>
      <c r="C942" s="251" t="s">
        <v>1014</v>
      </c>
      <c r="D942" s="251" t="s">
        <v>307</v>
      </c>
      <c r="E942" s="251" t="s">
        <v>730</v>
      </c>
      <c r="F942" s="252">
        <v>35203</v>
      </c>
    </row>
    <row r="943" spans="1:6" ht="15.75" outlineLevel="6">
      <c r="A943" s="113">
        <f t="shared" si="16"/>
        <v>933</v>
      </c>
      <c r="B943" s="201" t="s">
        <v>498</v>
      </c>
      <c r="C943" s="251" t="s">
        <v>1014</v>
      </c>
      <c r="D943" s="251" t="s">
        <v>307</v>
      </c>
      <c r="E943" s="251" t="s">
        <v>531</v>
      </c>
      <c r="F943" s="252">
        <v>202780</v>
      </c>
    </row>
    <row r="944" spans="1:6" ht="15.75" outlineLevel="5">
      <c r="A944" s="113">
        <f t="shared" si="16"/>
        <v>934</v>
      </c>
      <c r="B944" s="201" t="s">
        <v>483</v>
      </c>
      <c r="C944" s="251" t="s">
        <v>1014</v>
      </c>
      <c r="D944" s="251" t="s">
        <v>307</v>
      </c>
      <c r="E944" s="251" t="s">
        <v>466</v>
      </c>
      <c r="F944" s="252">
        <v>60000</v>
      </c>
    </row>
    <row r="945" spans="1:6" ht="15.75" outlineLevel="6">
      <c r="A945" s="113">
        <f t="shared" si="16"/>
        <v>935</v>
      </c>
      <c r="B945" s="201" t="s">
        <v>513</v>
      </c>
      <c r="C945" s="251" t="s">
        <v>1014</v>
      </c>
      <c r="D945" s="251" t="s">
        <v>307</v>
      </c>
      <c r="E945" s="251" t="s">
        <v>441</v>
      </c>
      <c r="F945" s="252">
        <v>60000</v>
      </c>
    </row>
    <row r="946" spans="1:6" ht="31.5" outlineLevel="2">
      <c r="A946" s="113">
        <f t="shared" si="16"/>
        <v>936</v>
      </c>
      <c r="B946" s="201" t="s">
        <v>1093</v>
      </c>
      <c r="C946" s="251" t="s">
        <v>1094</v>
      </c>
      <c r="D946" s="251"/>
      <c r="E946" s="251"/>
      <c r="F946" s="252">
        <v>459056.58</v>
      </c>
    </row>
    <row r="947" spans="1:6" ht="31.5" outlineLevel="3">
      <c r="A947" s="113">
        <f t="shared" si="16"/>
        <v>937</v>
      </c>
      <c r="B947" s="201" t="s">
        <v>542</v>
      </c>
      <c r="C947" s="251" t="s">
        <v>1094</v>
      </c>
      <c r="D947" s="251" t="s">
        <v>543</v>
      </c>
      <c r="E947" s="251"/>
      <c r="F947" s="252">
        <v>459056.58</v>
      </c>
    </row>
    <row r="948" spans="1:6" ht="15.75" outlineLevel="4">
      <c r="A948" s="113">
        <f t="shared" si="16"/>
        <v>938</v>
      </c>
      <c r="B948" s="201" t="s">
        <v>544</v>
      </c>
      <c r="C948" s="251" t="s">
        <v>1094</v>
      </c>
      <c r="D948" s="251" t="s">
        <v>545</v>
      </c>
      <c r="E948" s="251"/>
      <c r="F948" s="252">
        <v>459056.58</v>
      </c>
    </row>
    <row r="949" spans="1:6" ht="15.75" outlineLevel="5">
      <c r="A949" s="113">
        <f t="shared" si="16"/>
        <v>939</v>
      </c>
      <c r="B949" s="201" t="s">
        <v>227</v>
      </c>
      <c r="C949" s="251" t="s">
        <v>1094</v>
      </c>
      <c r="D949" s="251" t="s">
        <v>545</v>
      </c>
      <c r="E949" s="251" t="s">
        <v>464</v>
      </c>
      <c r="F949" s="252">
        <v>459056.58</v>
      </c>
    </row>
    <row r="950" spans="1:6" ht="15.75" outlineLevel="6">
      <c r="A950" s="113">
        <f t="shared" si="16"/>
        <v>940</v>
      </c>
      <c r="B950" s="201" t="s">
        <v>509</v>
      </c>
      <c r="C950" s="251" t="s">
        <v>1094</v>
      </c>
      <c r="D950" s="251" t="s">
        <v>545</v>
      </c>
      <c r="E950" s="251" t="s">
        <v>242</v>
      </c>
      <c r="F950" s="252">
        <v>459056.58</v>
      </c>
    </row>
    <row r="951" spans="1:6" ht="63" outlineLevel="2">
      <c r="A951" s="113">
        <f t="shared" si="16"/>
        <v>941</v>
      </c>
      <c r="B951" s="201" t="s">
        <v>1124</v>
      </c>
      <c r="C951" s="251" t="s">
        <v>1125</v>
      </c>
      <c r="D951" s="251"/>
      <c r="E951" s="251"/>
      <c r="F951" s="252">
        <v>234138.36</v>
      </c>
    </row>
    <row r="952" spans="1:6" ht="63" outlineLevel="3">
      <c r="A952" s="113">
        <f t="shared" si="16"/>
        <v>942</v>
      </c>
      <c r="B952" s="201" t="s">
        <v>555</v>
      </c>
      <c r="C952" s="251" t="s">
        <v>1125</v>
      </c>
      <c r="D952" s="251" t="s">
        <v>235</v>
      </c>
      <c r="E952" s="251"/>
      <c r="F952" s="252">
        <v>9790.52</v>
      </c>
    </row>
    <row r="953" spans="1:6" ht="15.75" outlineLevel="4">
      <c r="A953" s="113">
        <f t="shared" si="16"/>
        <v>943</v>
      </c>
      <c r="B953" s="201" t="s">
        <v>348</v>
      </c>
      <c r="C953" s="251" t="s">
        <v>1125</v>
      </c>
      <c r="D953" s="251" t="s">
        <v>493</v>
      </c>
      <c r="E953" s="251"/>
      <c r="F953" s="252">
        <v>3312.3</v>
      </c>
    </row>
    <row r="954" spans="1:6" ht="15.75" outlineLevel="5">
      <c r="A954" s="113">
        <f t="shared" si="16"/>
        <v>944</v>
      </c>
      <c r="B954" s="201" t="s">
        <v>551</v>
      </c>
      <c r="C954" s="251" t="s">
        <v>1125</v>
      </c>
      <c r="D954" s="251" t="s">
        <v>493</v>
      </c>
      <c r="E954" s="251" t="s">
        <v>458</v>
      </c>
      <c r="F954" s="252">
        <v>3312.3</v>
      </c>
    </row>
    <row r="955" spans="1:6" ht="15.75" outlineLevel="6">
      <c r="A955" s="113">
        <f t="shared" si="16"/>
        <v>945</v>
      </c>
      <c r="B955" s="201" t="s">
        <v>454</v>
      </c>
      <c r="C955" s="251" t="s">
        <v>1125</v>
      </c>
      <c r="D955" s="251" t="s">
        <v>493</v>
      </c>
      <c r="E955" s="251" t="s">
        <v>433</v>
      </c>
      <c r="F955" s="252">
        <v>3312.3</v>
      </c>
    </row>
    <row r="956" spans="1:6" ht="31.5" outlineLevel="4">
      <c r="A956" s="113">
        <f t="shared" si="16"/>
        <v>946</v>
      </c>
      <c r="B956" s="201" t="s">
        <v>556</v>
      </c>
      <c r="C956" s="251" t="s">
        <v>1125</v>
      </c>
      <c r="D956" s="251" t="s">
        <v>249</v>
      </c>
      <c r="E956" s="251"/>
      <c r="F956" s="252">
        <v>6478.22</v>
      </c>
    </row>
    <row r="957" spans="1:6" ht="15.75" outlineLevel="5">
      <c r="A957" s="113">
        <f t="shared" si="16"/>
        <v>947</v>
      </c>
      <c r="B957" s="201" t="s">
        <v>551</v>
      </c>
      <c r="C957" s="251" t="s">
        <v>1125</v>
      </c>
      <c r="D957" s="251" t="s">
        <v>249</v>
      </c>
      <c r="E957" s="251" t="s">
        <v>458</v>
      </c>
      <c r="F957" s="252">
        <v>6478.22</v>
      </c>
    </row>
    <row r="958" spans="1:6" ht="47.25" outlineLevel="6">
      <c r="A958" s="113">
        <f t="shared" si="16"/>
        <v>948</v>
      </c>
      <c r="B958" s="201" t="s">
        <v>410</v>
      </c>
      <c r="C958" s="251" t="s">
        <v>1125</v>
      </c>
      <c r="D958" s="251" t="s">
        <v>249</v>
      </c>
      <c r="E958" s="251" t="s">
        <v>438</v>
      </c>
      <c r="F958" s="252">
        <v>6478.22</v>
      </c>
    </row>
    <row r="959" spans="1:6" ht="15.75" outlineLevel="3">
      <c r="A959" s="113">
        <f t="shared" si="16"/>
        <v>949</v>
      </c>
      <c r="B959" s="201" t="s">
        <v>299</v>
      </c>
      <c r="C959" s="251" t="s">
        <v>1125</v>
      </c>
      <c r="D959" s="251" t="s">
        <v>300</v>
      </c>
      <c r="E959" s="251"/>
      <c r="F959" s="252">
        <v>224347.84</v>
      </c>
    </row>
    <row r="960" spans="1:6" ht="15.75" outlineLevel="4">
      <c r="A960" s="113">
        <f t="shared" si="16"/>
        <v>950</v>
      </c>
      <c r="B960" s="201" t="s">
        <v>419</v>
      </c>
      <c r="C960" s="251" t="s">
        <v>1125</v>
      </c>
      <c r="D960" s="251" t="s">
        <v>307</v>
      </c>
      <c r="E960" s="251"/>
      <c r="F960" s="252">
        <v>224347.84</v>
      </c>
    </row>
    <row r="961" spans="1:6" ht="15.75" outlineLevel="5">
      <c r="A961" s="113">
        <f t="shared" si="16"/>
        <v>951</v>
      </c>
      <c r="B961" s="201" t="s">
        <v>227</v>
      </c>
      <c r="C961" s="251" t="s">
        <v>1125</v>
      </c>
      <c r="D961" s="251" t="s">
        <v>307</v>
      </c>
      <c r="E961" s="251" t="s">
        <v>464</v>
      </c>
      <c r="F961" s="252">
        <v>122965.84</v>
      </c>
    </row>
    <row r="962" spans="1:6" ht="15.75" outlineLevel="6">
      <c r="A962" s="113">
        <f t="shared" si="16"/>
        <v>952</v>
      </c>
      <c r="B962" s="201" t="s">
        <v>509</v>
      </c>
      <c r="C962" s="251" t="s">
        <v>1125</v>
      </c>
      <c r="D962" s="251" t="s">
        <v>307</v>
      </c>
      <c r="E962" s="251" t="s">
        <v>242</v>
      </c>
      <c r="F962" s="252">
        <v>122965.84</v>
      </c>
    </row>
    <row r="963" spans="1:6" ht="47.25" outlineLevel="5">
      <c r="A963" s="113">
        <f t="shared" si="16"/>
        <v>953</v>
      </c>
      <c r="B963" s="201" t="s">
        <v>695</v>
      </c>
      <c r="C963" s="251" t="s">
        <v>1125</v>
      </c>
      <c r="D963" s="251" t="s">
        <v>307</v>
      </c>
      <c r="E963" s="251" t="s">
        <v>469</v>
      </c>
      <c r="F963" s="252">
        <v>101382</v>
      </c>
    </row>
    <row r="964" spans="1:6" ht="15.75" outlineLevel="6">
      <c r="A964" s="113">
        <f t="shared" si="16"/>
        <v>954</v>
      </c>
      <c r="B964" s="201" t="s">
        <v>10</v>
      </c>
      <c r="C964" s="251" t="s">
        <v>1125</v>
      </c>
      <c r="D964" s="251" t="s">
        <v>307</v>
      </c>
      <c r="E964" s="251" t="s">
        <v>11</v>
      </c>
      <c r="F964" s="252">
        <v>101382</v>
      </c>
    </row>
    <row r="965" spans="1:6" ht="78.75" outlineLevel="2">
      <c r="A965" s="113">
        <f t="shared" si="16"/>
        <v>955</v>
      </c>
      <c r="B965" s="204" t="s">
        <v>1126</v>
      </c>
      <c r="C965" s="251" t="s">
        <v>1127</v>
      </c>
      <c r="D965" s="251"/>
      <c r="E965" s="251"/>
      <c r="F965" s="252">
        <v>350145.17</v>
      </c>
    </row>
    <row r="966" spans="1:6" ht="15.75" outlineLevel="3">
      <c r="A966" s="113">
        <f t="shared" si="16"/>
        <v>956</v>
      </c>
      <c r="B966" s="201" t="s">
        <v>299</v>
      </c>
      <c r="C966" s="251" t="s">
        <v>1127</v>
      </c>
      <c r="D966" s="251" t="s">
        <v>300</v>
      </c>
      <c r="E966" s="251"/>
      <c r="F966" s="252">
        <v>350145.17</v>
      </c>
    </row>
    <row r="967" spans="1:6" ht="15.75" outlineLevel="4">
      <c r="A967" s="113">
        <f t="shared" si="16"/>
        <v>957</v>
      </c>
      <c r="B967" s="201" t="s">
        <v>419</v>
      </c>
      <c r="C967" s="251" t="s">
        <v>1127</v>
      </c>
      <c r="D967" s="251" t="s">
        <v>307</v>
      </c>
      <c r="E967" s="251"/>
      <c r="F967" s="252">
        <v>350145.17</v>
      </c>
    </row>
    <row r="968" spans="1:6" ht="15.75" outlineLevel="5">
      <c r="A968" s="113">
        <f t="shared" si="16"/>
        <v>958</v>
      </c>
      <c r="B968" s="201" t="s">
        <v>227</v>
      </c>
      <c r="C968" s="251" t="s">
        <v>1127</v>
      </c>
      <c r="D968" s="251" t="s">
        <v>307</v>
      </c>
      <c r="E968" s="251" t="s">
        <v>464</v>
      </c>
      <c r="F968" s="252">
        <v>350145.17</v>
      </c>
    </row>
    <row r="969" spans="1:6" ht="15.75" outlineLevel="6">
      <c r="A969" s="113">
        <f t="shared" si="16"/>
        <v>959</v>
      </c>
      <c r="B969" s="201" t="s">
        <v>509</v>
      </c>
      <c r="C969" s="251" t="s">
        <v>1127</v>
      </c>
      <c r="D969" s="251" t="s">
        <v>307</v>
      </c>
      <c r="E969" s="251" t="s">
        <v>242</v>
      </c>
      <c r="F969" s="252">
        <v>350145.17</v>
      </c>
    </row>
    <row r="970" spans="1:6" ht="47.25" outlineLevel="2">
      <c r="A970" s="113">
        <f t="shared" si="16"/>
        <v>960</v>
      </c>
      <c r="B970" s="201" t="s">
        <v>1019</v>
      </c>
      <c r="C970" s="251" t="s">
        <v>1020</v>
      </c>
      <c r="D970" s="251"/>
      <c r="E970" s="251"/>
      <c r="F970" s="252">
        <v>1207305.5900000001</v>
      </c>
    </row>
    <row r="971" spans="1:6" ht="15.75" outlineLevel="3">
      <c r="A971" s="113">
        <f t="shared" si="16"/>
        <v>961</v>
      </c>
      <c r="B971" s="201" t="s">
        <v>299</v>
      </c>
      <c r="C971" s="251" t="s">
        <v>1020</v>
      </c>
      <c r="D971" s="251" t="s">
        <v>300</v>
      </c>
      <c r="E971" s="251"/>
      <c r="F971" s="252">
        <v>1207305.5900000001</v>
      </c>
    </row>
    <row r="972" spans="1:6" ht="15.75" outlineLevel="4">
      <c r="A972" s="113">
        <f t="shared" si="16"/>
        <v>962</v>
      </c>
      <c r="B972" s="201" t="s">
        <v>419</v>
      </c>
      <c r="C972" s="251" t="s">
        <v>1020</v>
      </c>
      <c r="D972" s="251" t="s">
        <v>307</v>
      </c>
      <c r="E972" s="251"/>
      <c r="F972" s="252">
        <v>1207305.5900000001</v>
      </c>
    </row>
    <row r="973" spans="1:6" ht="47.25" outlineLevel="5">
      <c r="A973" s="113">
        <f t="shared" ref="A973:A1036" si="17">A972+1</f>
        <v>963</v>
      </c>
      <c r="B973" s="201" t="s">
        <v>695</v>
      </c>
      <c r="C973" s="251" t="s">
        <v>1020</v>
      </c>
      <c r="D973" s="251" t="s">
        <v>307</v>
      </c>
      <c r="E973" s="251" t="s">
        <v>469</v>
      </c>
      <c r="F973" s="252">
        <v>1207305.5900000001</v>
      </c>
    </row>
    <row r="974" spans="1:6" ht="15.75" outlineLevel="6">
      <c r="A974" s="113">
        <f t="shared" si="17"/>
        <v>964</v>
      </c>
      <c r="B974" s="201" t="s">
        <v>10</v>
      </c>
      <c r="C974" s="251" t="s">
        <v>1020</v>
      </c>
      <c r="D974" s="251" t="s">
        <v>307</v>
      </c>
      <c r="E974" s="251" t="s">
        <v>11</v>
      </c>
      <c r="F974" s="252">
        <v>1207305.5900000001</v>
      </c>
    </row>
    <row r="975" spans="1:6" ht="78.75" outlineLevel="2">
      <c r="A975" s="113">
        <f t="shared" si="17"/>
        <v>965</v>
      </c>
      <c r="B975" s="201" t="s">
        <v>1017</v>
      </c>
      <c r="C975" s="251" t="s">
        <v>1018</v>
      </c>
      <c r="D975" s="251"/>
      <c r="E975" s="251"/>
      <c r="F975" s="252">
        <v>2545554.67</v>
      </c>
    </row>
    <row r="976" spans="1:6" ht="15.75" outlineLevel="3">
      <c r="A976" s="113">
        <f t="shared" si="17"/>
        <v>966</v>
      </c>
      <c r="B976" s="201" t="s">
        <v>299</v>
      </c>
      <c r="C976" s="251" t="s">
        <v>1018</v>
      </c>
      <c r="D976" s="251" t="s">
        <v>300</v>
      </c>
      <c r="E976" s="251"/>
      <c r="F976" s="252">
        <v>2545554.67</v>
      </c>
    </row>
    <row r="977" spans="1:6" ht="15.75" outlineLevel="4">
      <c r="A977" s="113">
        <f t="shared" si="17"/>
        <v>967</v>
      </c>
      <c r="B977" s="201" t="s">
        <v>7</v>
      </c>
      <c r="C977" s="251" t="s">
        <v>1018</v>
      </c>
      <c r="D977" s="251" t="s">
        <v>247</v>
      </c>
      <c r="E977" s="251"/>
      <c r="F977" s="252">
        <v>2545554.67</v>
      </c>
    </row>
    <row r="978" spans="1:6" ht="15.75" outlineLevel="5">
      <c r="A978" s="113">
        <f t="shared" si="17"/>
        <v>968</v>
      </c>
      <c r="B978" s="201" t="s">
        <v>227</v>
      </c>
      <c r="C978" s="251" t="s">
        <v>1018</v>
      </c>
      <c r="D978" s="251" t="s">
        <v>247</v>
      </c>
      <c r="E978" s="251" t="s">
        <v>464</v>
      </c>
      <c r="F978" s="252">
        <v>2545554.67</v>
      </c>
    </row>
    <row r="979" spans="1:6" ht="15.75" outlineLevel="6">
      <c r="A979" s="113">
        <f t="shared" si="17"/>
        <v>969</v>
      </c>
      <c r="B979" s="201" t="s">
        <v>509</v>
      </c>
      <c r="C979" s="251" t="s">
        <v>1018</v>
      </c>
      <c r="D979" s="251" t="s">
        <v>247</v>
      </c>
      <c r="E979" s="251" t="s">
        <v>242</v>
      </c>
      <c r="F979" s="252">
        <v>2545554.67</v>
      </c>
    </row>
    <row r="980" spans="1:6" ht="47.25" outlineLevel="2">
      <c r="A980" s="113">
        <f t="shared" si="17"/>
        <v>970</v>
      </c>
      <c r="B980" s="201" t="s">
        <v>305</v>
      </c>
      <c r="C980" s="251" t="s">
        <v>861</v>
      </c>
      <c r="D980" s="251"/>
      <c r="E980" s="251"/>
      <c r="F980" s="252">
        <v>1443900</v>
      </c>
    </row>
    <row r="981" spans="1:6" ht="15.75" outlineLevel="3">
      <c r="A981" s="113">
        <f t="shared" si="17"/>
        <v>971</v>
      </c>
      <c r="B981" s="201" t="s">
        <v>299</v>
      </c>
      <c r="C981" s="251" t="s">
        <v>861</v>
      </c>
      <c r="D981" s="251" t="s">
        <v>300</v>
      </c>
      <c r="E981" s="251"/>
      <c r="F981" s="252">
        <v>1443900</v>
      </c>
    </row>
    <row r="982" spans="1:6" ht="15.75" outlineLevel="4">
      <c r="A982" s="113">
        <f t="shared" si="17"/>
        <v>972</v>
      </c>
      <c r="B982" s="201" t="s">
        <v>301</v>
      </c>
      <c r="C982" s="251" t="s">
        <v>861</v>
      </c>
      <c r="D982" s="251" t="s">
        <v>302</v>
      </c>
      <c r="E982" s="251"/>
      <c r="F982" s="252">
        <v>1443900</v>
      </c>
    </row>
    <row r="983" spans="1:6" ht="15.75" outlineLevel="5">
      <c r="A983" s="113">
        <f t="shared" si="17"/>
        <v>973</v>
      </c>
      <c r="B983" s="201" t="s">
        <v>303</v>
      </c>
      <c r="C983" s="251" t="s">
        <v>861</v>
      </c>
      <c r="D983" s="251" t="s">
        <v>302</v>
      </c>
      <c r="E983" s="251" t="s">
        <v>459</v>
      </c>
      <c r="F983" s="252">
        <v>1443900</v>
      </c>
    </row>
    <row r="984" spans="1:6" ht="15.75" outlineLevel="6">
      <c r="A984" s="113">
        <f t="shared" si="17"/>
        <v>974</v>
      </c>
      <c r="B984" s="201" t="s">
        <v>304</v>
      </c>
      <c r="C984" s="251" t="s">
        <v>861</v>
      </c>
      <c r="D984" s="251" t="s">
        <v>302</v>
      </c>
      <c r="E984" s="251" t="s">
        <v>434</v>
      </c>
      <c r="F984" s="252">
        <v>1443900</v>
      </c>
    </row>
    <row r="985" spans="1:6" ht="47.25" outlineLevel="2">
      <c r="A985" s="113">
        <f t="shared" si="17"/>
        <v>975</v>
      </c>
      <c r="B985" s="201" t="s">
        <v>1005</v>
      </c>
      <c r="C985" s="251" t="s">
        <v>1006</v>
      </c>
      <c r="D985" s="251"/>
      <c r="E985" s="251"/>
      <c r="F985" s="252">
        <v>364800</v>
      </c>
    </row>
    <row r="986" spans="1:6" ht="15.75" outlineLevel="3">
      <c r="A986" s="113">
        <f t="shared" si="17"/>
        <v>976</v>
      </c>
      <c r="B986" s="201" t="s">
        <v>299</v>
      </c>
      <c r="C986" s="251" t="s">
        <v>1006</v>
      </c>
      <c r="D986" s="251" t="s">
        <v>300</v>
      </c>
      <c r="E986" s="251"/>
      <c r="F986" s="252">
        <v>364800</v>
      </c>
    </row>
    <row r="987" spans="1:6" ht="15.75" outlineLevel="4">
      <c r="A987" s="113">
        <f t="shared" si="17"/>
        <v>977</v>
      </c>
      <c r="B987" s="201" t="s">
        <v>7</v>
      </c>
      <c r="C987" s="251" t="s">
        <v>1006</v>
      </c>
      <c r="D987" s="251" t="s">
        <v>247</v>
      </c>
      <c r="E987" s="251"/>
      <c r="F987" s="252">
        <v>364800</v>
      </c>
    </row>
    <row r="988" spans="1:6" ht="31.5" outlineLevel="5">
      <c r="A988" s="113">
        <f t="shared" si="17"/>
        <v>978</v>
      </c>
      <c r="B988" s="201" t="s">
        <v>475</v>
      </c>
      <c r="C988" s="251" t="s">
        <v>1006</v>
      </c>
      <c r="D988" s="251" t="s">
        <v>247</v>
      </c>
      <c r="E988" s="251" t="s">
        <v>460</v>
      </c>
      <c r="F988" s="252">
        <v>364800</v>
      </c>
    </row>
    <row r="989" spans="1:6" ht="15.75" outlineLevel="6">
      <c r="A989" s="113">
        <f t="shared" si="17"/>
        <v>979</v>
      </c>
      <c r="B989" s="201" t="s">
        <v>996</v>
      </c>
      <c r="C989" s="251" t="s">
        <v>1006</v>
      </c>
      <c r="D989" s="251" t="s">
        <v>247</v>
      </c>
      <c r="E989" s="251" t="s">
        <v>997</v>
      </c>
      <c r="F989" s="252">
        <v>364800</v>
      </c>
    </row>
    <row r="990" spans="1:6" ht="47.25" outlineLevel="2">
      <c r="A990" s="113">
        <f t="shared" si="17"/>
        <v>980</v>
      </c>
      <c r="B990" s="201" t="s">
        <v>1007</v>
      </c>
      <c r="C990" s="251" t="s">
        <v>1008</v>
      </c>
      <c r="D990" s="251"/>
      <c r="E990" s="251"/>
      <c r="F990" s="252">
        <v>213400</v>
      </c>
    </row>
    <row r="991" spans="1:6" ht="15.75" outlineLevel="3">
      <c r="A991" s="113">
        <f t="shared" si="17"/>
        <v>981</v>
      </c>
      <c r="B991" s="201" t="s">
        <v>299</v>
      </c>
      <c r="C991" s="251" t="s">
        <v>1008</v>
      </c>
      <c r="D991" s="251" t="s">
        <v>300</v>
      </c>
      <c r="E991" s="251"/>
      <c r="F991" s="252">
        <v>213400</v>
      </c>
    </row>
    <row r="992" spans="1:6" ht="15.75" outlineLevel="4">
      <c r="A992" s="113">
        <f t="shared" si="17"/>
        <v>982</v>
      </c>
      <c r="B992" s="201" t="s">
        <v>419</v>
      </c>
      <c r="C992" s="251" t="s">
        <v>1008</v>
      </c>
      <c r="D992" s="251" t="s">
        <v>307</v>
      </c>
      <c r="E992" s="251"/>
      <c r="F992" s="252">
        <v>213400</v>
      </c>
    </row>
    <row r="993" spans="1:6" ht="15.75" outlineLevel="5">
      <c r="A993" s="113">
        <f t="shared" si="17"/>
        <v>983</v>
      </c>
      <c r="B993" s="201" t="s">
        <v>481</v>
      </c>
      <c r="C993" s="251" t="s">
        <v>1008</v>
      </c>
      <c r="D993" s="251" t="s">
        <v>307</v>
      </c>
      <c r="E993" s="251" t="s">
        <v>461</v>
      </c>
      <c r="F993" s="252">
        <v>213400</v>
      </c>
    </row>
    <row r="994" spans="1:6" ht="15.75" outlineLevel="6">
      <c r="A994" s="113">
        <f t="shared" si="17"/>
        <v>984</v>
      </c>
      <c r="B994" s="201" t="s">
        <v>496</v>
      </c>
      <c r="C994" s="251" t="s">
        <v>1008</v>
      </c>
      <c r="D994" s="251" t="s">
        <v>307</v>
      </c>
      <c r="E994" s="251" t="s">
        <v>472</v>
      </c>
      <c r="F994" s="252">
        <v>213400</v>
      </c>
    </row>
    <row r="995" spans="1:6" ht="63" outlineLevel="2">
      <c r="A995" s="113">
        <f t="shared" si="17"/>
        <v>985</v>
      </c>
      <c r="B995" s="201" t="s">
        <v>1009</v>
      </c>
      <c r="C995" s="251" t="s">
        <v>1010</v>
      </c>
      <c r="D995" s="251"/>
      <c r="E995" s="251"/>
      <c r="F995" s="252">
        <v>5337200</v>
      </c>
    </row>
    <row r="996" spans="1:6" ht="15.75" outlineLevel="3">
      <c r="A996" s="113">
        <f t="shared" si="17"/>
        <v>986</v>
      </c>
      <c r="B996" s="201" t="s">
        <v>299</v>
      </c>
      <c r="C996" s="251" t="s">
        <v>1010</v>
      </c>
      <c r="D996" s="251" t="s">
        <v>300</v>
      </c>
      <c r="E996" s="251"/>
      <c r="F996" s="252">
        <v>5337200</v>
      </c>
    </row>
    <row r="997" spans="1:6" ht="15.75" outlineLevel="4">
      <c r="A997" s="113">
        <f t="shared" si="17"/>
        <v>987</v>
      </c>
      <c r="B997" s="201" t="s">
        <v>419</v>
      </c>
      <c r="C997" s="251" t="s">
        <v>1010</v>
      </c>
      <c r="D997" s="251" t="s">
        <v>307</v>
      </c>
      <c r="E997" s="251"/>
      <c r="F997" s="252">
        <v>5337200</v>
      </c>
    </row>
    <row r="998" spans="1:6" ht="15.75" outlineLevel="5">
      <c r="A998" s="113">
        <f t="shared" si="17"/>
        <v>988</v>
      </c>
      <c r="B998" s="201" t="s">
        <v>481</v>
      </c>
      <c r="C998" s="251" t="s">
        <v>1010</v>
      </c>
      <c r="D998" s="251" t="s">
        <v>307</v>
      </c>
      <c r="E998" s="251" t="s">
        <v>461</v>
      </c>
      <c r="F998" s="252">
        <v>5337200</v>
      </c>
    </row>
    <row r="999" spans="1:6" ht="15.75" outlineLevel="6">
      <c r="A999" s="113">
        <f t="shared" si="17"/>
        <v>989</v>
      </c>
      <c r="B999" s="201" t="s">
        <v>496</v>
      </c>
      <c r="C999" s="251" t="s">
        <v>1010</v>
      </c>
      <c r="D999" s="251" t="s">
        <v>307</v>
      </c>
      <c r="E999" s="251" t="s">
        <v>472</v>
      </c>
      <c r="F999" s="252">
        <v>5337200</v>
      </c>
    </row>
    <row r="1000" spans="1:6" ht="47.25" outlineLevel="2">
      <c r="A1000" s="113">
        <f t="shared" si="17"/>
        <v>990</v>
      </c>
      <c r="B1000" s="201" t="s">
        <v>1011</v>
      </c>
      <c r="C1000" s="251" t="s">
        <v>1012</v>
      </c>
      <c r="D1000" s="251"/>
      <c r="E1000" s="251"/>
      <c r="F1000" s="252">
        <v>13119900</v>
      </c>
    </row>
    <row r="1001" spans="1:6" ht="15.75" outlineLevel="3">
      <c r="A1001" s="113">
        <f t="shared" si="17"/>
        <v>991</v>
      </c>
      <c r="B1001" s="201" t="s">
        <v>299</v>
      </c>
      <c r="C1001" s="251" t="s">
        <v>1012</v>
      </c>
      <c r="D1001" s="251" t="s">
        <v>300</v>
      </c>
      <c r="E1001" s="251"/>
      <c r="F1001" s="252">
        <v>13119900</v>
      </c>
    </row>
    <row r="1002" spans="1:6" ht="15.75" outlineLevel="4">
      <c r="A1002" s="113">
        <f t="shared" si="17"/>
        <v>992</v>
      </c>
      <c r="B1002" s="201" t="s">
        <v>419</v>
      </c>
      <c r="C1002" s="251" t="s">
        <v>1012</v>
      </c>
      <c r="D1002" s="251" t="s">
        <v>307</v>
      </c>
      <c r="E1002" s="251"/>
      <c r="F1002" s="252">
        <v>13119900</v>
      </c>
    </row>
    <row r="1003" spans="1:6" ht="15.75" outlineLevel="5">
      <c r="A1003" s="113">
        <f t="shared" si="17"/>
        <v>993</v>
      </c>
      <c r="B1003" s="201" t="s">
        <v>481</v>
      </c>
      <c r="C1003" s="251" t="s">
        <v>1012</v>
      </c>
      <c r="D1003" s="251" t="s">
        <v>307</v>
      </c>
      <c r="E1003" s="251" t="s">
        <v>461</v>
      </c>
      <c r="F1003" s="252">
        <v>13119900</v>
      </c>
    </row>
    <row r="1004" spans="1:6" ht="15.75" outlineLevel="6">
      <c r="A1004" s="113">
        <f t="shared" si="17"/>
        <v>994</v>
      </c>
      <c r="B1004" s="201" t="s">
        <v>496</v>
      </c>
      <c r="C1004" s="251" t="s">
        <v>1012</v>
      </c>
      <c r="D1004" s="251" t="s">
        <v>307</v>
      </c>
      <c r="E1004" s="251" t="s">
        <v>472</v>
      </c>
      <c r="F1004" s="252">
        <v>13119900</v>
      </c>
    </row>
    <row r="1005" spans="1:6" ht="63" outlineLevel="2">
      <c r="A1005" s="113">
        <f t="shared" si="17"/>
        <v>995</v>
      </c>
      <c r="B1005" s="201" t="s">
        <v>561</v>
      </c>
      <c r="C1005" s="251" t="s">
        <v>859</v>
      </c>
      <c r="D1005" s="251"/>
      <c r="E1005" s="251"/>
      <c r="F1005" s="252">
        <v>53900</v>
      </c>
    </row>
    <row r="1006" spans="1:6" ht="15.75" outlineLevel="3">
      <c r="A1006" s="113">
        <f t="shared" si="17"/>
        <v>996</v>
      </c>
      <c r="B1006" s="201" t="s">
        <v>299</v>
      </c>
      <c r="C1006" s="251" t="s">
        <v>859</v>
      </c>
      <c r="D1006" s="251" t="s">
        <v>300</v>
      </c>
      <c r="E1006" s="251"/>
      <c r="F1006" s="252">
        <v>53900</v>
      </c>
    </row>
    <row r="1007" spans="1:6" ht="15.75" outlineLevel="4">
      <c r="A1007" s="113">
        <f t="shared" si="17"/>
        <v>997</v>
      </c>
      <c r="B1007" s="201" t="s">
        <v>301</v>
      </c>
      <c r="C1007" s="251" t="s">
        <v>859</v>
      </c>
      <c r="D1007" s="251" t="s">
        <v>302</v>
      </c>
      <c r="E1007" s="251"/>
      <c r="F1007" s="252">
        <v>53900</v>
      </c>
    </row>
    <row r="1008" spans="1:6" ht="15.75" outlineLevel="5">
      <c r="A1008" s="113">
        <f t="shared" si="17"/>
        <v>998</v>
      </c>
      <c r="B1008" s="201" t="s">
        <v>551</v>
      </c>
      <c r="C1008" s="251" t="s">
        <v>859</v>
      </c>
      <c r="D1008" s="251" t="s">
        <v>302</v>
      </c>
      <c r="E1008" s="251" t="s">
        <v>458</v>
      </c>
      <c r="F1008" s="252">
        <v>53900</v>
      </c>
    </row>
    <row r="1009" spans="1:6" ht="15.75" outlineLevel="6">
      <c r="A1009" s="113">
        <f t="shared" si="17"/>
        <v>999</v>
      </c>
      <c r="B1009" s="201" t="s">
        <v>454</v>
      </c>
      <c r="C1009" s="251" t="s">
        <v>859</v>
      </c>
      <c r="D1009" s="251" t="s">
        <v>302</v>
      </c>
      <c r="E1009" s="251" t="s">
        <v>433</v>
      </c>
      <c r="F1009" s="252">
        <v>53900</v>
      </c>
    </row>
    <row r="1010" spans="1:6" ht="47.25" outlineLevel="2">
      <c r="A1010" s="113">
        <f t="shared" si="17"/>
        <v>1000</v>
      </c>
      <c r="B1010" s="201" t="s">
        <v>6</v>
      </c>
      <c r="C1010" s="251" t="s">
        <v>860</v>
      </c>
      <c r="D1010" s="251"/>
      <c r="E1010" s="251"/>
      <c r="F1010" s="252">
        <v>430000</v>
      </c>
    </row>
    <row r="1011" spans="1:6" ht="15.75" outlineLevel="3">
      <c r="A1011" s="113">
        <f t="shared" si="17"/>
        <v>1001</v>
      </c>
      <c r="B1011" s="201" t="s">
        <v>299</v>
      </c>
      <c r="C1011" s="251" t="s">
        <v>860</v>
      </c>
      <c r="D1011" s="251" t="s">
        <v>300</v>
      </c>
      <c r="E1011" s="251"/>
      <c r="F1011" s="252">
        <v>430000</v>
      </c>
    </row>
    <row r="1012" spans="1:6" ht="15.75" outlineLevel="4">
      <c r="A1012" s="113">
        <f t="shared" si="17"/>
        <v>1002</v>
      </c>
      <c r="B1012" s="201" t="s">
        <v>7</v>
      </c>
      <c r="C1012" s="251" t="s">
        <v>860</v>
      </c>
      <c r="D1012" s="251" t="s">
        <v>247</v>
      </c>
      <c r="E1012" s="251"/>
      <c r="F1012" s="252">
        <v>430000</v>
      </c>
    </row>
    <row r="1013" spans="1:6" ht="15.75" outlineLevel="5">
      <c r="A1013" s="113">
        <f t="shared" si="17"/>
        <v>1003</v>
      </c>
      <c r="B1013" s="201" t="s">
        <v>306</v>
      </c>
      <c r="C1013" s="251" t="s">
        <v>860</v>
      </c>
      <c r="D1013" s="251" t="s">
        <v>247</v>
      </c>
      <c r="E1013" s="251" t="s">
        <v>465</v>
      </c>
      <c r="F1013" s="252">
        <v>430000</v>
      </c>
    </row>
    <row r="1014" spans="1:6" ht="15.75" outlineLevel="6">
      <c r="A1014" s="113">
        <f t="shared" si="17"/>
        <v>1004</v>
      </c>
      <c r="B1014" s="201" t="s">
        <v>510</v>
      </c>
      <c r="C1014" s="251" t="s">
        <v>860</v>
      </c>
      <c r="D1014" s="251" t="s">
        <v>247</v>
      </c>
      <c r="E1014" s="251" t="s">
        <v>435</v>
      </c>
      <c r="F1014" s="252">
        <v>430000</v>
      </c>
    </row>
    <row r="1015" spans="1:6" ht="157.5" outlineLevel="2">
      <c r="A1015" s="113">
        <f t="shared" si="17"/>
        <v>1005</v>
      </c>
      <c r="B1015" s="204" t="s">
        <v>1122</v>
      </c>
      <c r="C1015" s="251" t="s">
        <v>1123</v>
      </c>
      <c r="D1015" s="251"/>
      <c r="E1015" s="251"/>
      <c r="F1015" s="252">
        <v>5300000</v>
      </c>
    </row>
    <row r="1016" spans="1:6" ht="15.75" outlineLevel="3">
      <c r="A1016" s="113">
        <f t="shared" si="17"/>
        <v>1006</v>
      </c>
      <c r="B1016" s="201" t="s">
        <v>299</v>
      </c>
      <c r="C1016" s="251" t="s">
        <v>1123</v>
      </c>
      <c r="D1016" s="251" t="s">
        <v>300</v>
      </c>
      <c r="E1016" s="251"/>
      <c r="F1016" s="252">
        <v>5300000</v>
      </c>
    </row>
    <row r="1017" spans="1:6" ht="15.75" outlineLevel="4">
      <c r="A1017" s="113">
        <f t="shared" si="17"/>
        <v>1007</v>
      </c>
      <c r="B1017" s="201" t="s">
        <v>419</v>
      </c>
      <c r="C1017" s="251" t="s">
        <v>1123</v>
      </c>
      <c r="D1017" s="251" t="s">
        <v>307</v>
      </c>
      <c r="E1017" s="251"/>
      <c r="F1017" s="252">
        <v>5300000</v>
      </c>
    </row>
    <row r="1018" spans="1:6" ht="15.75" outlineLevel="5">
      <c r="A1018" s="113">
        <f t="shared" si="17"/>
        <v>1008</v>
      </c>
      <c r="B1018" s="201" t="s">
        <v>343</v>
      </c>
      <c r="C1018" s="251" t="s">
        <v>1123</v>
      </c>
      <c r="D1018" s="251" t="s">
        <v>307</v>
      </c>
      <c r="E1018" s="251" t="s">
        <v>462</v>
      </c>
      <c r="F1018" s="252">
        <v>5300000</v>
      </c>
    </row>
    <row r="1019" spans="1:6" ht="15.75" outlineLevel="6">
      <c r="A1019" s="113">
        <f t="shared" si="17"/>
        <v>1009</v>
      </c>
      <c r="B1019" s="201" t="s">
        <v>499</v>
      </c>
      <c r="C1019" s="251" t="s">
        <v>1123</v>
      </c>
      <c r="D1019" s="251" t="s">
        <v>307</v>
      </c>
      <c r="E1019" s="251" t="s">
        <v>532</v>
      </c>
      <c r="F1019" s="252">
        <v>5300000</v>
      </c>
    </row>
    <row r="1020" spans="1:6" ht="94.5" outlineLevel="2">
      <c r="A1020" s="113">
        <f t="shared" si="17"/>
        <v>1010</v>
      </c>
      <c r="B1020" s="204" t="s">
        <v>1015</v>
      </c>
      <c r="C1020" s="251" t="s">
        <v>1016</v>
      </c>
      <c r="D1020" s="251"/>
      <c r="E1020" s="251"/>
      <c r="F1020" s="252">
        <v>5776000</v>
      </c>
    </row>
    <row r="1021" spans="1:6" ht="15.75" outlineLevel="3">
      <c r="A1021" s="113">
        <f t="shared" si="17"/>
        <v>1011</v>
      </c>
      <c r="B1021" s="201" t="s">
        <v>299</v>
      </c>
      <c r="C1021" s="251" t="s">
        <v>1016</v>
      </c>
      <c r="D1021" s="251" t="s">
        <v>300</v>
      </c>
      <c r="E1021" s="251"/>
      <c r="F1021" s="252">
        <v>5776000</v>
      </c>
    </row>
    <row r="1022" spans="1:6" ht="15.75" outlineLevel="4">
      <c r="A1022" s="113">
        <f t="shared" si="17"/>
        <v>1012</v>
      </c>
      <c r="B1022" s="201" t="s">
        <v>419</v>
      </c>
      <c r="C1022" s="251" t="s">
        <v>1016</v>
      </c>
      <c r="D1022" s="251" t="s">
        <v>307</v>
      </c>
      <c r="E1022" s="251"/>
      <c r="F1022" s="252">
        <v>5776000</v>
      </c>
    </row>
    <row r="1023" spans="1:6" ht="15.75" outlineLevel="5">
      <c r="A1023" s="113">
        <f t="shared" si="17"/>
        <v>1013</v>
      </c>
      <c r="B1023" s="201" t="s">
        <v>343</v>
      </c>
      <c r="C1023" s="251" t="s">
        <v>1016</v>
      </c>
      <c r="D1023" s="251" t="s">
        <v>307</v>
      </c>
      <c r="E1023" s="251" t="s">
        <v>462</v>
      </c>
      <c r="F1023" s="252">
        <v>5776000</v>
      </c>
    </row>
    <row r="1024" spans="1:6" ht="15.75" outlineLevel="6">
      <c r="A1024" s="113">
        <f t="shared" si="17"/>
        <v>1014</v>
      </c>
      <c r="B1024" s="201" t="s">
        <v>499</v>
      </c>
      <c r="C1024" s="251" t="s">
        <v>1016</v>
      </c>
      <c r="D1024" s="251" t="s">
        <v>307</v>
      </c>
      <c r="E1024" s="251" t="s">
        <v>532</v>
      </c>
      <c r="F1024" s="252">
        <v>5776000</v>
      </c>
    </row>
    <row r="1025" spans="1:6" ht="63" outlineLevel="2">
      <c r="A1025" s="113">
        <f t="shared" si="17"/>
        <v>1015</v>
      </c>
      <c r="B1025" s="201" t="s">
        <v>1114</v>
      </c>
      <c r="C1025" s="251" t="s">
        <v>1115</v>
      </c>
      <c r="D1025" s="251"/>
      <c r="E1025" s="251"/>
      <c r="F1025" s="252">
        <v>3368700</v>
      </c>
    </row>
    <row r="1026" spans="1:6" ht="15.75" outlineLevel="3">
      <c r="A1026" s="113">
        <f t="shared" si="17"/>
        <v>1016</v>
      </c>
      <c r="B1026" s="201" t="s">
        <v>299</v>
      </c>
      <c r="C1026" s="251" t="s">
        <v>1115</v>
      </c>
      <c r="D1026" s="251" t="s">
        <v>300</v>
      </c>
      <c r="E1026" s="251"/>
      <c r="F1026" s="252">
        <v>3368700</v>
      </c>
    </row>
    <row r="1027" spans="1:6" ht="15.75" outlineLevel="4">
      <c r="A1027" s="113">
        <f t="shared" si="17"/>
        <v>1017</v>
      </c>
      <c r="B1027" s="201" t="s">
        <v>419</v>
      </c>
      <c r="C1027" s="251" t="s">
        <v>1115</v>
      </c>
      <c r="D1027" s="251" t="s">
        <v>307</v>
      </c>
      <c r="E1027" s="251"/>
      <c r="F1027" s="252">
        <v>3368700</v>
      </c>
    </row>
    <row r="1028" spans="1:6" ht="15.75" outlineLevel="5">
      <c r="A1028" s="113">
        <f t="shared" si="17"/>
        <v>1018</v>
      </c>
      <c r="B1028" s="201" t="s">
        <v>481</v>
      </c>
      <c r="C1028" s="251" t="s">
        <v>1115</v>
      </c>
      <c r="D1028" s="251" t="s">
        <v>307</v>
      </c>
      <c r="E1028" s="251" t="s">
        <v>461</v>
      </c>
      <c r="F1028" s="252">
        <v>3368700</v>
      </c>
    </row>
    <row r="1029" spans="1:6" ht="15.75" outlineLevel="6">
      <c r="A1029" s="113">
        <f t="shared" si="17"/>
        <v>1019</v>
      </c>
      <c r="B1029" s="201" t="s">
        <v>909</v>
      </c>
      <c r="C1029" s="251" t="s">
        <v>1115</v>
      </c>
      <c r="D1029" s="251" t="s">
        <v>307</v>
      </c>
      <c r="E1029" s="251" t="s">
        <v>910</v>
      </c>
      <c r="F1029" s="252">
        <v>3368700</v>
      </c>
    </row>
    <row r="1030" spans="1:6" ht="47.25" outlineLevel="2">
      <c r="A1030" s="113">
        <f t="shared" si="17"/>
        <v>1020</v>
      </c>
      <c r="B1030" s="201" t="s">
        <v>1118</v>
      </c>
      <c r="C1030" s="251" t="s">
        <v>1119</v>
      </c>
      <c r="D1030" s="251"/>
      <c r="E1030" s="251"/>
      <c r="F1030" s="252">
        <v>2623838.81</v>
      </c>
    </row>
    <row r="1031" spans="1:6" ht="15.75" outlineLevel="3">
      <c r="A1031" s="113">
        <f t="shared" si="17"/>
        <v>1021</v>
      </c>
      <c r="B1031" s="201" t="s">
        <v>299</v>
      </c>
      <c r="C1031" s="251" t="s">
        <v>1119</v>
      </c>
      <c r="D1031" s="251" t="s">
        <v>300</v>
      </c>
      <c r="E1031" s="251"/>
      <c r="F1031" s="252">
        <v>2623838.81</v>
      </c>
    </row>
    <row r="1032" spans="1:6" ht="15.75" outlineLevel="4">
      <c r="A1032" s="113">
        <f t="shared" si="17"/>
        <v>1022</v>
      </c>
      <c r="B1032" s="201" t="s">
        <v>419</v>
      </c>
      <c r="C1032" s="251" t="s">
        <v>1119</v>
      </c>
      <c r="D1032" s="251" t="s">
        <v>307</v>
      </c>
      <c r="E1032" s="251"/>
      <c r="F1032" s="252">
        <v>2623838.81</v>
      </c>
    </row>
    <row r="1033" spans="1:6" ht="15.75" outlineLevel="5">
      <c r="A1033" s="113">
        <f t="shared" si="17"/>
        <v>1023</v>
      </c>
      <c r="B1033" s="201" t="s">
        <v>343</v>
      </c>
      <c r="C1033" s="251" t="s">
        <v>1119</v>
      </c>
      <c r="D1033" s="251" t="s">
        <v>307</v>
      </c>
      <c r="E1033" s="251" t="s">
        <v>462</v>
      </c>
      <c r="F1033" s="252">
        <v>2623838.81</v>
      </c>
    </row>
    <row r="1034" spans="1:6" ht="15.75" outlineLevel="6">
      <c r="A1034" s="113">
        <f t="shared" si="17"/>
        <v>1024</v>
      </c>
      <c r="B1034" s="201" t="s">
        <v>1116</v>
      </c>
      <c r="C1034" s="251" t="s">
        <v>1119</v>
      </c>
      <c r="D1034" s="251" t="s">
        <v>307</v>
      </c>
      <c r="E1034" s="251" t="s">
        <v>1117</v>
      </c>
      <c r="F1034" s="252">
        <v>2623838.81</v>
      </c>
    </row>
    <row r="1035" spans="1:6" ht="47.25" outlineLevel="2">
      <c r="A1035" s="113">
        <f t="shared" si="17"/>
        <v>1025</v>
      </c>
      <c r="B1035" s="201" t="s">
        <v>1120</v>
      </c>
      <c r="C1035" s="251" t="s">
        <v>1121</v>
      </c>
      <c r="D1035" s="251"/>
      <c r="E1035" s="251"/>
      <c r="F1035" s="252">
        <v>699000</v>
      </c>
    </row>
    <row r="1036" spans="1:6" ht="15.75" outlineLevel="3">
      <c r="A1036" s="113">
        <f t="shared" si="17"/>
        <v>1026</v>
      </c>
      <c r="B1036" s="201" t="s">
        <v>299</v>
      </c>
      <c r="C1036" s="251" t="s">
        <v>1121</v>
      </c>
      <c r="D1036" s="251" t="s">
        <v>300</v>
      </c>
      <c r="E1036" s="251"/>
      <c r="F1036" s="252">
        <v>699000</v>
      </c>
    </row>
    <row r="1037" spans="1:6" ht="15.75" outlineLevel="4">
      <c r="A1037" s="113">
        <f t="shared" ref="A1037:A1040" si="18">A1036+1</f>
        <v>1027</v>
      </c>
      <c r="B1037" s="201" t="s">
        <v>419</v>
      </c>
      <c r="C1037" s="251" t="s">
        <v>1121</v>
      </c>
      <c r="D1037" s="251" t="s">
        <v>307</v>
      </c>
      <c r="E1037" s="251"/>
      <c r="F1037" s="252">
        <v>699000</v>
      </c>
    </row>
    <row r="1038" spans="1:6" ht="15.75" outlineLevel="5">
      <c r="A1038" s="113">
        <f t="shared" si="18"/>
        <v>1028</v>
      </c>
      <c r="B1038" s="201" t="s">
        <v>343</v>
      </c>
      <c r="C1038" s="251" t="s">
        <v>1121</v>
      </c>
      <c r="D1038" s="251" t="s">
        <v>307</v>
      </c>
      <c r="E1038" s="251" t="s">
        <v>462</v>
      </c>
      <c r="F1038" s="252">
        <v>699000</v>
      </c>
    </row>
    <row r="1039" spans="1:6" ht="15.75" outlineLevel="6">
      <c r="A1039" s="113">
        <f t="shared" si="18"/>
        <v>1029</v>
      </c>
      <c r="B1039" s="201" t="s">
        <v>1116</v>
      </c>
      <c r="C1039" s="251" t="s">
        <v>1121</v>
      </c>
      <c r="D1039" s="251" t="s">
        <v>307</v>
      </c>
      <c r="E1039" s="251" t="s">
        <v>1117</v>
      </c>
      <c r="F1039" s="252">
        <v>699000</v>
      </c>
    </row>
    <row r="1040" spans="1:6" ht="18.75">
      <c r="A1040" s="113">
        <f t="shared" si="18"/>
        <v>1030</v>
      </c>
      <c r="B1040" s="208" t="s">
        <v>998</v>
      </c>
      <c r="C1040" s="253"/>
      <c r="D1040" s="253"/>
      <c r="E1040" s="253"/>
      <c r="F1040" s="254">
        <f>744321547.72-2080000</f>
        <v>742241547.72000003</v>
      </c>
    </row>
  </sheetData>
  <mergeCells count="13">
    <mergeCell ref="A1:F1"/>
    <mergeCell ref="A8:A9"/>
    <mergeCell ref="B8:B9"/>
    <mergeCell ref="C8:C9"/>
    <mergeCell ref="D8:D9"/>
    <mergeCell ref="E8:E9"/>
    <mergeCell ref="F8:F9"/>
    <mergeCell ref="A2:F2"/>
    <mergeCell ref="C3:F3"/>
    <mergeCell ref="D4:F4"/>
    <mergeCell ref="A5:F5"/>
    <mergeCell ref="A6:F6"/>
    <mergeCell ref="A7:B7"/>
  </mergeCells>
  <pageMargins left="0.78740157480314965" right="0.78740157480314965" top="0.39370078740157483" bottom="0.39370078740157483" header="0.51181102362204722" footer="0.51181102362204722"/>
  <pageSetup paperSize="9" scale="5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K24"/>
  <sheetViews>
    <sheetView showGridLines="0" workbookViewId="0">
      <pane ySplit="7" topLeftCell="A14" activePane="bottomLeft" state="frozen"/>
      <selection pane="bottomLeft" activeCell="B15" sqref="B15"/>
    </sheetView>
  </sheetViews>
  <sheetFormatPr defaultRowHeight="12.75" customHeight="1"/>
  <cols>
    <col min="1" max="1" width="9.140625" style="199"/>
    <col min="2" max="2" width="67.28515625" style="199" customWidth="1"/>
    <col min="3" max="3" width="20.7109375" style="199" hidden="1" customWidth="1"/>
    <col min="4" max="4" width="19.28515625" style="199" customWidth="1"/>
    <col min="5" max="5" width="18.140625" style="199" customWidth="1"/>
    <col min="6" max="6" width="18.85546875" style="199" customWidth="1"/>
    <col min="7" max="7" width="9.140625" style="186" customWidth="1"/>
    <col min="8" max="8" width="13.140625" style="186" customWidth="1"/>
    <col min="9" max="11" width="9.140625" style="186" customWidth="1"/>
    <col min="12" max="16384" width="9.140625" style="186"/>
  </cols>
  <sheetData>
    <row r="1" spans="1:11" ht="15.75">
      <c r="A1" s="215"/>
      <c r="B1" s="216"/>
      <c r="C1" s="216"/>
      <c r="D1" s="216"/>
      <c r="E1" s="216"/>
      <c r="F1" s="177" t="s">
        <v>233</v>
      </c>
      <c r="G1" s="187"/>
      <c r="H1" s="187"/>
      <c r="I1" s="187"/>
      <c r="J1" s="187"/>
      <c r="K1" s="187"/>
    </row>
    <row r="2" spans="1:11" ht="15.75">
      <c r="A2" s="215"/>
      <c r="B2" s="28"/>
      <c r="C2" s="28"/>
      <c r="D2" s="258" t="s">
        <v>327</v>
      </c>
      <c r="E2" s="258"/>
      <c r="F2" s="258"/>
      <c r="G2" s="187"/>
      <c r="H2" s="187"/>
      <c r="I2" s="187"/>
      <c r="J2" s="187"/>
      <c r="K2" s="187"/>
    </row>
    <row r="3" spans="1:11" ht="68.25" customHeight="1">
      <c r="A3" s="215"/>
      <c r="B3" s="169"/>
      <c r="C3" s="169"/>
      <c r="D3" s="287" t="s">
        <v>932</v>
      </c>
      <c r="E3" s="287"/>
      <c r="F3" s="287"/>
      <c r="G3" s="188"/>
      <c r="H3" s="188"/>
      <c r="I3" s="188"/>
      <c r="J3" s="188"/>
      <c r="K3" s="188"/>
    </row>
    <row r="4" spans="1:11" ht="15.75">
      <c r="A4" s="217"/>
      <c r="B4" s="218"/>
      <c r="C4" s="218"/>
      <c r="D4" s="291" t="s">
        <v>1100</v>
      </c>
      <c r="E4" s="291"/>
      <c r="F4" s="291"/>
      <c r="G4" s="188"/>
      <c r="H4" s="189"/>
      <c r="I4" s="189"/>
      <c r="J4" s="188"/>
      <c r="K4" s="188"/>
    </row>
    <row r="5" spans="1:11" ht="30.75" customHeight="1">
      <c r="A5" s="215"/>
      <c r="B5" s="297" t="s">
        <v>866</v>
      </c>
      <c r="C5" s="297"/>
      <c r="D5" s="297"/>
      <c r="E5" s="297"/>
      <c r="F5" s="297"/>
      <c r="G5" s="187"/>
      <c r="H5" s="187"/>
      <c r="I5" s="187"/>
      <c r="J5" s="187"/>
      <c r="K5" s="187"/>
    </row>
    <row r="6" spans="1:11" ht="15.75">
      <c r="A6" s="215"/>
      <c r="B6" s="219"/>
      <c r="C6" s="219"/>
      <c r="D6" s="220"/>
      <c r="E6" s="215"/>
      <c r="F6" s="220" t="s">
        <v>524</v>
      </c>
      <c r="G6" s="209"/>
      <c r="H6" s="209"/>
      <c r="I6" s="209"/>
      <c r="J6" s="191"/>
      <c r="K6" s="191"/>
    </row>
    <row r="7" spans="1:11" s="46" customFormat="1" ht="35.25" customHeight="1">
      <c r="A7" s="117" t="s">
        <v>473</v>
      </c>
      <c r="B7" s="221" t="s">
        <v>527</v>
      </c>
      <c r="C7" s="221" t="s">
        <v>525</v>
      </c>
      <c r="D7" s="184" t="s">
        <v>703</v>
      </c>
      <c r="E7" s="184" t="s">
        <v>704</v>
      </c>
      <c r="F7" s="184" t="s">
        <v>863</v>
      </c>
      <c r="G7" s="60"/>
      <c r="H7" s="60"/>
      <c r="I7" s="60"/>
      <c r="J7" s="60"/>
    </row>
    <row r="8" spans="1:11" s="45" customFormat="1" ht="15.75">
      <c r="A8" s="222" t="s">
        <v>406</v>
      </c>
      <c r="B8" s="223" t="s">
        <v>400</v>
      </c>
      <c r="C8" s="223"/>
      <c r="D8" s="223" t="s">
        <v>399</v>
      </c>
      <c r="E8" s="223" t="s">
        <v>407</v>
      </c>
      <c r="F8" s="223" t="s">
        <v>408</v>
      </c>
    </row>
    <row r="9" spans="1:11" ht="34.5" customHeight="1">
      <c r="A9" s="224">
        <v>1</v>
      </c>
      <c r="B9" s="201" t="s">
        <v>484</v>
      </c>
      <c r="C9" s="202" t="s">
        <v>16</v>
      </c>
      <c r="D9" s="203">
        <v>344217210.79000002</v>
      </c>
      <c r="E9" s="203">
        <v>307799512.64999998</v>
      </c>
      <c r="F9" s="203">
        <v>302940785.74000001</v>
      </c>
    </row>
    <row r="10" spans="1:11" ht="31.5">
      <c r="A10" s="224">
        <f>A9+1</f>
        <v>2</v>
      </c>
      <c r="B10" s="201" t="s">
        <v>540</v>
      </c>
      <c r="C10" s="202" t="s">
        <v>22</v>
      </c>
      <c r="D10" s="203">
        <v>40690794</v>
      </c>
      <c r="E10" s="203">
        <v>33538900</v>
      </c>
      <c r="F10" s="203">
        <v>33538900</v>
      </c>
    </row>
    <row r="11" spans="1:11" ht="31.5">
      <c r="A11" s="224">
        <f t="shared" ref="A11:A24" si="0">A10+1</f>
        <v>3</v>
      </c>
      <c r="B11" s="201" t="s">
        <v>927</v>
      </c>
      <c r="C11" s="202" t="s">
        <v>38</v>
      </c>
      <c r="D11" s="203">
        <v>67229383.810000002</v>
      </c>
      <c r="E11" s="203">
        <v>51493987.450000003</v>
      </c>
      <c r="F11" s="203">
        <v>51365957.450000003</v>
      </c>
    </row>
    <row r="12" spans="1:11" ht="31.5">
      <c r="A12" s="224">
        <f t="shared" si="0"/>
        <v>4</v>
      </c>
      <c r="B12" s="201" t="s">
        <v>223</v>
      </c>
      <c r="C12" s="202" t="s">
        <v>19</v>
      </c>
      <c r="D12" s="203">
        <v>8745983.5399999991</v>
      </c>
      <c r="E12" s="203">
        <v>5329545</v>
      </c>
      <c r="F12" s="203">
        <v>5152522.5999999996</v>
      </c>
    </row>
    <row r="13" spans="1:11" ht="31.5">
      <c r="A13" s="224">
        <f t="shared" si="0"/>
        <v>5</v>
      </c>
      <c r="B13" s="201" t="s">
        <v>40</v>
      </c>
      <c r="C13" s="202" t="s">
        <v>41</v>
      </c>
      <c r="D13" s="203">
        <v>9379184.0299999993</v>
      </c>
      <c r="E13" s="203">
        <v>6446923</v>
      </c>
      <c r="F13" s="203">
        <v>6043992</v>
      </c>
    </row>
    <row r="14" spans="1:11" ht="47.25">
      <c r="A14" s="224">
        <f t="shared" si="0"/>
        <v>6</v>
      </c>
      <c r="B14" s="201" t="s">
        <v>722</v>
      </c>
      <c r="C14" s="202" t="s">
        <v>723</v>
      </c>
      <c r="D14" s="203">
        <v>3065962.37</v>
      </c>
      <c r="E14" s="203">
        <v>2744655.78</v>
      </c>
      <c r="F14" s="203">
        <v>2744655.78</v>
      </c>
    </row>
    <row r="15" spans="1:11" ht="36.75" customHeight="1">
      <c r="A15" s="224">
        <f t="shared" si="0"/>
        <v>7</v>
      </c>
      <c r="B15" s="201" t="s">
        <v>552</v>
      </c>
      <c r="C15" s="202" t="s">
        <v>3</v>
      </c>
      <c r="D15" s="203">
        <v>76543613.629999995</v>
      </c>
      <c r="E15" s="203">
        <v>59412330.759999998</v>
      </c>
      <c r="F15" s="203">
        <v>57897809.740000002</v>
      </c>
    </row>
    <row r="16" spans="1:11" ht="47.25">
      <c r="A16" s="224">
        <f t="shared" si="0"/>
        <v>8</v>
      </c>
      <c r="B16" s="201" t="s">
        <v>1032</v>
      </c>
      <c r="C16" s="202" t="s">
        <v>30</v>
      </c>
      <c r="D16" s="203">
        <v>54246817.829999998</v>
      </c>
      <c r="E16" s="203">
        <v>44141952</v>
      </c>
      <c r="F16" s="203">
        <v>44071614</v>
      </c>
    </row>
    <row r="17" spans="1:6" ht="24" customHeight="1">
      <c r="A17" s="224">
        <f t="shared" si="0"/>
        <v>9</v>
      </c>
      <c r="B17" s="201" t="s">
        <v>334</v>
      </c>
      <c r="C17" s="202" t="s">
        <v>27</v>
      </c>
      <c r="D17" s="203">
        <v>28854049.969999999</v>
      </c>
      <c r="E17" s="203">
        <v>15477200</v>
      </c>
      <c r="F17" s="203">
        <v>15490900</v>
      </c>
    </row>
    <row r="18" spans="1:6" ht="36" customHeight="1">
      <c r="A18" s="224">
        <f t="shared" si="0"/>
        <v>10</v>
      </c>
      <c r="B18" s="201" t="s">
        <v>293</v>
      </c>
      <c r="C18" s="202" t="s">
        <v>12</v>
      </c>
      <c r="D18" s="203">
        <v>4326225.8899999997</v>
      </c>
      <c r="E18" s="203">
        <v>3081282.23</v>
      </c>
      <c r="F18" s="203">
        <v>3047382.83</v>
      </c>
    </row>
    <row r="19" spans="1:6" ht="63">
      <c r="A19" s="224">
        <f t="shared" si="0"/>
        <v>11</v>
      </c>
      <c r="B19" s="201" t="s">
        <v>59</v>
      </c>
      <c r="C19" s="202" t="s">
        <v>60</v>
      </c>
      <c r="D19" s="203">
        <v>888360</v>
      </c>
      <c r="E19" s="203">
        <v>100000</v>
      </c>
      <c r="F19" s="203">
        <v>100000</v>
      </c>
    </row>
    <row r="20" spans="1:6" ht="52.5" customHeight="1">
      <c r="A20" s="224">
        <f t="shared" si="0"/>
        <v>12</v>
      </c>
      <c r="B20" s="201" t="s">
        <v>733</v>
      </c>
      <c r="C20" s="202" t="s">
        <v>734</v>
      </c>
      <c r="D20" s="203">
        <v>750000</v>
      </c>
      <c r="E20" s="203">
        <v>700000</v>
      </c>
      <c r="F20" s="203">
        <v>400000</v>
      </c>
    </row>
    <row r="21" spans="1:6" ht="15.75">
      <c r="A21" s="224">
        <f t="shared" si="0"/>
        <v>13</v>
      </c>
      <c r="B21" s="201" t="s">
        <v>736</v>
      </c>
      <c r="C21" s="202" t="s">
        <v>35</v>
      </c>
      <c r="D21" s="203">
        <v>100000</v>
      </c>
      <c r="E21" s="203">
        <v>50000</v>
      </c>
      <c r="F21" s="203">
        <v>50000</v>
      </c>
    </row>
    <row r="22" spans="1:6" ht="31.5">
      <c r="A22" s="224">
        <f t="shared" si="0"/>
        <v>14</v>
      </c>
      <c r="B22" s="201" t="s">
        <v>486</v>
      </c>
      <c r="C22" s="202" t="s">
        <v>17</v>
      </c>
      <c r="D22" s="203">
        <v>33624670.009999998</v>
      </c>
      <c r="E22" s="203">
        <v>3504571.29</v>
      </c>
      <c r="F22" s="203">
        <v>3248788.29</v>
      </c>
    </row>
    <row r="23" spans="1:6" ht="55.5" customHeight="1">
      <c r="A23" s="224">
        <f t="shared" si="0"/>
        <v>15</v>
      </c>
      <c r="B23" s="201" t="s">
        <v>581</v>
      </c>
      <c r="C23" s="202" t="s">
        <v>582</v>
      </c>
      <c r="D23" s="203">
        <v>3385628.14</v>
      </c>
      <c r="E23" s="203">
        <v>0</v>
      </c>
      <c r="F23" s="203">
        <v>0</v>
      </c>
    </row>
    <row r="24" spans="1:6" ht="18.75" customHeight="1">
      <c r="A24" s="224">
        <f t="shared" si="0"/>
        <v>16</v>
      </c>
      <c r="B24" s="205" t="s">
        <v>998</v>
      </c>
      <c r="C24" s="206"/>
      <c r="D24" s="207">
        <f>SUM(D9:D23)</f>
        <v>676047884.01000011</v>
      </c>
      <c r="E24" s="207">
        <f t="shared" ref="E24:F24" si="1">SUM(E9:E23)</f>
        <v>533820860.15999997</v>
      </c>
      <c r="F24" s="207">
        <f t="shared" si="1"/>
        <v>526093308.43000001</v>
      </c>
    </row>
  </sheetData>
  <mergeCells count="4">
    <mergeCell ref="D2:F2"/>
    <mergeCell ref="D3:F3"/>
    <mergeCell ref="D4:F4"/>
    <mergeCell ref="B5:F5"/>
  </mergeCells>
  <printOptions horizont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G25"/>
  <sheetViews>
    <sheetView zoomScaleNormal="100" zoomScaleSheetLayoutView="100" workbookViewId="0">
      <selection activeCell="G5" sqref="G5"/>
    </sheetView>
  </sheetViews>
  <sheetFormatPr defaultColWidth="9.140625" defaultRowHeight="12.75"/>
  <cols>
    <col min="1" max="1" width="5.85546875" style="26" bestFit="1" customWidth="1"/>
    <col min="2" max="2" width="24.42578125" style="26" customWidth="1"/>
    <col min="3" max="3" width="17.85546875" style="26" hidden="1" customWidth="1"/>
    <col min="4" max="4" width="19.140625" style="26" customWidth="1"/>
    <col min="5" max="5" width="17.7109375" style="26" customWidth="1"/>
    <col min="6" max="6" width="21.28515625" style="26" customWidth="1"/>
    <col min="7" max="7" width="15.140625" style="26" customWidth="1"/>
    <col min="8" max="16384" width="9.140625" style="26"/>
  </cols>
  <sheetData>
    <row r="1" spans="1:7" ht="15.75">
      <c r="C1" s="258" t="s">
        <v>234</v>
      </c>
      <c r="D1" s="258"/>
      <c r="E1" s="258"/>
      <c r="F1" s="258"/>
    </row>
    <row r="2" spans="1:7" ht="15.75">
      <c r="B2" s="28"/>
      <c r="C2" s="28"/>
      <c r="D2" s="258" t="s">
        <v>327</v>
      </c>
      <c r="E2" s="258"/>
      <c r="F2" s="258"/>
    </row>
    <row r="3" spans="1:7" ht="63" customHeight="1">
      <c r="A3" s="69"/>
      <c r="B3" s="69"/>
      <c r="C3" s="299" t="s">
        <v>932</v>
      </c>
      <c r="D3" s="299"/>
      <c r="E3" s="299"/>
      <c r="F3" s="299"/>
    </row>
    <row r="4" spans="1:7" ht="15.75">
      <c r="A4" s="48"/>
      <c r="B4" s="48"/>
      <c r="C4" s="49"/>
      <c r="D4" s="259" t="s">
        <v>1100</v>
      </c>
      <c r="E4" s="259"/>
      <c r="F4" s="259"/>
    </row>
    <row r="5" spans="1:7">
      <c r="A5" s="101"/>
      <c r="B5" s="101"/>
      <c r="C5" s="101"/>
      <c r="D5" s="101"/>
    </row>
    <row r="6" spans="1:7" ht="15">
      <c r="A6" s="101"/>
      <c r="B6" s="61"/>
      <c r="C6" s="101"/>
      <c r="D6" s="101"/>
    </row>
    <row r="7" spans="1:7" ht="35.25" customHeight="1">
      <c r="A7" s="300" t="s">
        <v>1097</v>
      </c>
      <c r="B7" s="300"/>
      <c r="C7" s="300"/>
      <c r="D7" s="300"/>
      <c r="E7" s="300"/>
      <c r="F7" s="300"/>
    </row>
    <row r="8" spans="1:7">
      <c r="A8" s="101"/>
      <c r="B8" s="101"/>
      <c r="C8" s="101"/>
      <c r="D8" s="101"/>
    </row>
    <row r="9" spans="1:7" ht="35.25" customHeight="1">
      <c r="A9" s="301" t="s">
        <v>473</v>
      </c>
      <c r="B9" s="301" t="s">
        <v>251</v>
      </c>
      <c r="C9" s="301" t="s">
        <v>864</v>
      </c>
      <c r="D9" s="301" t="s">
        <v>528</v>
      </c>
      <c r="E9" s="301"/>
      <c r="F9" s="301"/>
    </row>
    <row r="10" spans="1:7" ht="78" customHeight="1">
      <c r="A10" s="301"/>
      <c r="B10" s="301"/>
      <c r="C10" s="301"/>
      <c r="D10" s="103" t="s">
        <v>703</v>
      </c>
      <c r="E10" s="103" t="s">
        <v>704</v>
      </c>
      <c r="F10" s="103" t="s">
        <v>863</v>
      </c>
    </row>
    <row r="11" spans="1:7" ht="13.9" customHeight="1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</row>
    <row r="12" spans="1:7" ht="15.75">
      <c r="A12" s="82" t="s">
        <v>252</v>
      </c>
      <c r="B12" s="44" t="s">
        <v>273</v>
      </c>
      <c r="C12" s="67">
        <v>394</v>
      </c>
      <c r="D12" s="83">
        <v>2800169</v>
      </c>
      <c r="E12" s="83">
        <v>2206664.48</v>
      </c>
      <c r="F12" s="83">
        <v>2135481.75</v>
      </c>
      <c r="G12" s="63"/>
    </row>
    <row r="13" spans="1:7" ht="15.75">
      <c r="A13" s="82" t="s">
        <v>254</v>
      </c>
      <c r="B13" s="44" t="s">
        <v>255</v>
      </c>
      <c r="C13" s="67">
        <v>2708</v>
      </c>
      <c r="D13" s="83">
        <v>3589004</v>
      </c>
      <c r="E13" s="83">
        <v>2726970.8</v>
      </c>
      <c r="F13" s="83">
        <v>2639004</v>
      </c>
      <c r="G13" s="63"/>
    </row>
    <row r="14" spans="1:7" ht="15.75">
      <c r="A14" s="82" t="s">
        <v>256</v>
      </c>
      <c r="B14" s="44" t="s">
        <v>257</v>
      </c>
      <c r="C14" s="67">
        <v>1387</v>
      </c>
      <c r="D14" s="83">
        <v>4186107</v>
      </c>
      <c r="E14" s="83">
        <v>3127135.85</v>
      </c>
      <c r="F14" s="83">
        <v>3026260.5</v>
      </c>
      <c r="G14" s="63"/>
    </row>
    <row r="15" spans="1:7" ht="15.75">
      <c r="A15" s="82" t="s">
        <v>258</v>
      </c>
      <c r="B15" s="44" t="s">
        <v>261</v>
      </c>
      <c r="C15" s="67">
        <v>893</v>
      </c>
      <c r="D15" s="83">
        <v>5148667</v>
      </c>
      <c r="E15" s="83">
        <v>3975742.25</v>
      </c>
      <c r="F15" s="83">
        <v>3847492.5</v>
      </c>
      <c r="G15" s="63"/>
    </row>
    <row r="16" spans="1:7" ht="15.75">
      <c r="A16" s="82" t="s">
        <v>260</v>
      </c>
      <c r="B16" s="44" t="s">
        <v>269</v>
      </c>
      <c r="C16" s="67">
        <v>693</v>
      </c>
      <c r="D16" s="83">
        <v>4251063</v>
      </c>
      <c r="E16" s="83">
        <v>3143251.98</v>
      </c>
      <c r="F16" s="83">
        <v>3041856.75</v>
      </c>
      <c r="G16" s="63"/>
    </row>
    <row r="17" spans="1:7" ht="15.75">
      <c r="A17" s="82" t="s">
        <v>262</v>
      </c>
      <c r="B17" s="44" t="s">
        <v>265</v>
      </c>
      <c r="C17" s="67">
        <v>1209</v>
      </c>
      <c r="D17" s="83">
        <v>4621259</v>
      </c>
      <c r="E17" s="83">
        <v>3558334.23</v>
      </c>
      <c r="F17" s="83">
        <v>3443549.25</v>
      </c>
      <c r="G17" s="63"/>
    </row>
    <row r="18" spans="1:7" ht="15.75">
      <c r="A18" s="82" t="s">
        <v>264</v>
      </c>
      <c r="B18" s="44" t="s">
        <v>267</v>
      </c>
      <c r="C18" s="67">
        <v>429</v>
      </c>
      <c r="D18" s="83">
        <v>3913485</v>
      </c>
      <c r="E18" s="83">
        <v>3030753.73</v>
      </c>
      <c r="F18" s="83">
        <v>2932987.5</v>
      </c>
      <c r="G18" s="63"/>
    </row>
    <row r="19" spans="1:7" ht="15.75">
      <c r="A19" s="82" t="s">
        <v>266</v>
      </c>
      <c r="B19" s="44" t="s">
        <v>253</v>
      </c>
      <c r="C19" s="67">
        <v>2180</v>
      </c>
      <c r="D19" s="83">
        <v>4704893.66</v>
      </c>
      <c r="E19" s="83">
        <v>3543602.25</v>
      </c>
      <c r="F19" s="83">
        <v>3429292.5</v>
      </c>
      <c r="G19" s="63"/>
    </row>
    <row r="20" spans="1:7" ht="15.75">
      <c r="A20" s="82" t="s">
        <v>268</v>
      </c>
      <c r="B20" s="44" t="s">
        <v>271</v>
      </c>
      <c r="C20" s="67">
        <v>444</v>
      </c>
      <c r="D20" s="83">
        <v>3999085.14</v>
      </c>
      <c r="E20" s="83">
        <v>3054275</v>
      </c>
      <c r="F20" s="83">
        <v>2955750</v>
      </c>
      <c r="G20" s="63"/>
    </row>
    <row r="21" spans="1:7" ht="15.75">
      <c r="A21" s="82" t="s">
        <v>270</v>
      </c>
      <c r="B21" s="44" t="s">
        <v>263</v>
      </c>
      <c r="C21" s="67">
        <v>694</v>
      </c>
      <c r="D21" s="83">
        <v>4496254</v>
      </c>
      <c r="E21" s="83">
        <v>3417812.78</v>
      </c>
      <c r="F21" s="83">
        <v>3307560.75</v>
      </c>
      <c r="G21" s="63"/>
    </row>
    <row r="22" spans="1:7" ht="15.75">
      <c r="A22" s="82" t="s">
        <v>272</v>
      </c>
      <c r="B22" s="44" t="s">
        <v>259</v>
      </c>
      <c r="C22" s="67">
        <v>4749</v>
      </c>
      <c r="D22" s="83">
        <v>2502642.86</v>
      </c>
      <c r="E22" s="83">
        <v>2247372.9</v>
      </c>
      <c r="F22" s="83">
        <v>2174877</v>
      </c>
      <c r="G22" s="63"/>
    </row>
    <row r="23" spans="1:7" ht="15.75">
      <c r="A23" s="298" t="s">
        <v>274</v>
      </c>
      <c r="B23" s="298"/>
      <c r="C23" s="104">
        <f>SUM(C12:C22)</f>
        <v>15780</v>
      </c>
      <c r="D23" s="66">
        <f>SUM(D12:D22)</f>
        <v>44212629.659999996</v>
      </c>
      <c r="E23" s="66">
        <f>SUM(E12:E22)</f>
        <v>34031916.25</v>
      </c>
      <c r="F23" s="66">
        <f>SUM(F12:F22)</f>
        <v>32934112.5</v>
      </c>
      <c r="G23" s="63"/>
    </row>
    <row r="24" spans="1:7">
      <c r="D24" s="63"/>
      <c r="E24" s="63"/>
      <c r="F24" s="63"/>
    </row>
    <row r="25" spans="1:7" hidden="1">
      <c r="D25" s="63">
        <f>D23-[5]вед2013!I47</f>
        <v>23924854.659999996</v>
      </c>
      <c r="E25" s="63">
        <f>E23-[5]вед2013!J47</f>
        <v>13744141.25</v>
      </c>
      <c r="F25" s="63">
        <f>F23-[5]вед2013!K47</f>
        <v>12646337.5</v>
      </c>
    </row>
  </sheetData>
  <mergeCells count="10">
    <mergeCell ref="A23:B23"/>
    <mergeCell ref="C1:F1"/>
    <mergeCell ref="D2:F2"/>
    <mergeCell ref="C3:F3"/>
    <mergeCell ref="D4:F4"/>
    <mergeCell ref="A7:F7"/>
    <mergeCell ref="A9:A10"/>
    <mergeCell ref="B9:B10"/>
    <mergeCell ref="C9:C10"/>
    <mergeCell ref="D9:F9"/>
  </mergeCells>
  <phoneticPr fontId="19" type="noConversion"/>
  <printOptions horizontalCentered="1"/>
  <pageMargins left="0.56999999999999995" right="0.39370078740157483" top="0.98425196850393704" bottom="0.98425196850393704" header="0.48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E35"/>
  <sheetViews>
    <sheetView view="pageBreakPreview" topLeftCell="B1" zoomScale="112" zoomScaleNormal="100" zoomScaleSheetLayoutView="112" workbookViewId="0">
      <selection activeCell="C16" sqref="C16"/>
    </sheetView>
  </sheetViews>
  <sheetFormatPr defaultColWidth="9.140625" defaultRowHeight="12.75"/>
  <cols>
    <col min="1" max="1" width="5.7109375" style="59" customWidth="1"/>
    <col min="2" max="2" width="68" style="51" customWidth="1"/>
    <col min="3" max="3" width="18.28515625" style="52" customWidth="1"/>
    <col min="4" max="4" width="17.7109375" style="95" customWidth="1"/>
    <col min="5" max="5" width="23" style="95" customWidth="1"/>
    <col min="6" max="16384" width="9.140625" style="1"/>
  </cols>
  <sheetData>
    <row r="1" spans="1:5" ht="18.75">
      <c r="A1" s="50"/>
      <c r="D1" s="303" t="s">
        <v>285</v>
      </c>
      <c r="E1" s="303"/>
    </row>
    <row r="2" spans="1:5" ht="18.75">
      <c r="A2" s="50"/>
      <c r="C2" s="258" t="s">
        <v>327</v>
      </c>
      <c r="D2" s="258"/>
      <c r="E2" s="258"/>
    </row>
    <row r="3" spans="1:5" ht="69" customHeight="1">
      <c r="A3" s="50"/>
      <c r="C3" s="273" t="s">
        <v>932</v>
      </c>
      <c r="D3" s="273"/>
      <c r="E3" s="273"/>
    </row>
    <row r="4" spans="1:5" ht="18.75">
      <c r="A4" s="50"/>
      <c r="B4" s="23"/>
      <c r="C4" s="259" t="s">
        <v>1100</v>
      </c>
      <c r="D4" s="259"/>
      <c r="E4" s="259"/>
    </row>
    <row r="5" spans="1:5" ht="18.75">
      <c r="A5" s="50"/>
      <c r="B5" s="23"/>
      <c r="C5" s="23"/>
      <c r="D5" s="23"/>
      <c r="E5" s="23"/>
    </row>
    <row r="6" spans="1:5" ht="18.75" customHeight="1">
      <c r="A6" s="304" t="s">
        <v>275</v>
      </c>
      <c r="B6" s="304"/>
      <c r="C6" s="304"/>
      <c r="D6" s="304"/>
      <c r="E6" s="304"/>
    </row>
    <row r="7" spans="1:5" ht="18.75" customHeight="1">
      <c r="A7" s="305" t="s">
        <v>865</v>
      </c>
      <c r="B7" s="305"/>
      <c r="C7" s="305"/>
      <c r="D7" s="305"/>
      <c r="E7" s="305"/>
    </row>
    <row r="8" spans="1:5" ht="18.75">
      <c r="A8" s="53"/>
      <c r="B8" s="105"/>
      <c r="C8" s="95"/>
      <c r="E8" s="54" t="s">
        <v>402</v>
      </c>
    </row>
    <row r="9" spans="1:5" ht="37.5">
      <c r="A9" s="106" t="s">
        <v>473</v>
      </c>
      <c r="B9" s="107" t="s">
        <v>705</v>
      </c>
      <c r="C9" s="108" t="s">
        <v>703</v>
      </c>
      <c r="D9" s="108" t="s">
        <v>704</v>
      </c>
      <c r="E9" s="108" t="s">
        <v>863</v>
      </c>
    </row>
    <row r="10" spans="1:5" ht="18.75">
      <c r="A10" s="56" t="s">
        <v>252</v>
      </c>
      <c r="B10" s="56" t="s">
        <v>276</v>
      </c>
      <c r="C10" s="109">
        <f>C11-C12</f>
        <v>0</v>
      </c>
      <c r="D10" s="109">
        <f>D11-D12</f>
        <v>0</v>
      </c>
      <c r="E10" s="109">
        <f>E11-E12</f>
        <v>0</v>
      </c>
    </row>
    <row r="11" spans="1:5" ht="18.75">
      <c r="A11" s="56" t="s">
        <v>277</v>
      </c>
      <c r="B11" s="56" t="s">
        <v>278</v>
      </c>
      <c r="C11" s="110">
        <v>0</v>
      </c>
      <c r="D11" s="110">
        <f>[6]ист!E13</f>
        <v>0</v>
      </c>
      <c r="E11" s="110">
        <f>[6]ист!F13</f>
        <v>0</v>
      </c>
    </row>
    <row r="12" spans="1:5" ht="18.75">
      <c r="A12" s="56" t="s">
        <v>279</v>
      </c>
      <c r="B12" s="55" t="s">
        <v>280</v>
      </c>
      <c r="C12" s="110">
        <f>[6]ист!D15</f>
        <v>0</v>
      </c>
      <c r="D12" s="110">
        <f>[6]ист!E15</f>
        <v>0</v>
      </c>
      <c r="E12" s="110">
        <f>[6]ист!F15</f>
        <v>0</v>
      </c>
    </row>
    <row r="13" spans="1:5" ht="37.5">
      <c r="A13" s="56" t="s">
        <v>400</v>
      </c>
      <c r="B13" s="56" t="s">
        <v>365</v>
      </c>
      <c r="C13" s="109">
        <f>C14-C15</f>
        <v>800000</v>
      </c>
      <c r="D13" s="109">
        <f>D14-D15</f>
        <v>-5000000</v>
      </c>
      <c r="E13" s="109">
        <f>E14-E15</f>
        <v>-5000000</v>
      </c>
    </row>
    <row r="14" spans="1:5" ht="18.75">
      <c r="A14" s="56" t="s">
        <v>281</v>
      </c>
      <c r="B14" s="56" t="s">
        <v>278</v>
      </c>
      <c r="C14" s="110">
        <f>истприл1!D19</f>
        <v>18800000</v>
      </c>
      <c r="D14" s="110">
        <f>истприл1!E19</f>
        <v>13800000</v>
      </c>
      <c r="E14" s="110">
        <f>истприл1!F19</f>
        <v>8800000</v>
      </c>
    </row>
    <row r="15" spans="1:5" ht="18.75">
      <c r="A15" s="56" t="s">
        <v>279</v>
      </c>
      <c r="B15" s="55" t="s">
        <v>280</v>
      </c>
      <c r="C15" s="110">
        <f>истприл1!D21</f>
        <v>18000000</v>
      </c>
      <c r="D15" s="110">
        <f>истприл1!E21</f>
        <v>18800000</v>
      </c>
      <c r="E15" s="110">
        <f>истприл1!F21</f>
        <v>13800000</v>
      </c>
    </row>
    <row r="16" spans="1:5" ht="56.25">
      <c r="A16" s="56" t="s">
        <v>399</v>
      </c>
      <c r="B16" s="56" t="s">
        <v>282</v>
      </c>
      <c r="C16" s="111">
        <f>C17-C18</f>
        <v>800000</v>
      </c>
      <c r="D16" s="111">
        <f>D17-D18</f>
        <v>-5000000</v>
      </c>
      <c r="E16" s="111">
        <f>E17-E18</f>
        <v>-5000000</v>
      </c>
    </row>
    <row r="17" spans="1:5" ht="18.75">
      <c r="A17" s="112" t="s">
        <v>283</v>
      </c>
      <c r="B17" s="56" t="s">
        <v>278</v>
      </c>
      <c r="C17" s="111">
        <f t="shared" ref="C17:E18" si="0">C11+C14</f>
        <v>18800000</v>
      </c>
      <c r="D17" s="111">
        <f t="shared" si="0"/>
        <v>13800000</v>
      </c>
      <c r="E17" s="111">
        <f t="shared" si="0"/>
        <v>8800000</v>
      </c>
    </row>
    <row r="18" spans="1:5" ht="18.75">
      <c r="A18" s="112" t="s">
        <v>284</v>
      </c>
      <c r="B18" s="55" t="s">
        <v>280</v>
      </c>
      <c r="C18" s="111">
        <f t="shared" si="0"/>
        <v>18000000</v>
      </c>
      <c r="D18" s="111">
        <f t="shared" si="0"/>
        <v>18800000</v>
      </c>
      <c r="E18" s="111">
        <f t="shared" si="0"/>
        <v>13800000</v>
      </c>
    </row>
    <row r="19" spans="1:5" ht="52.5" customHeight="1">
      <c r="A19" s="302"/>
      <c r="B19" s="302"/>
      <c r="C19" s="302"/>
      <c r="D19" s="302"/>
      <c r="E19" s="302"/>
    </row>
    <row r="20" spans="1:5" ht="18.75">
      <c r="A20" s="50"/>
      <c r="B20" s="57"/>
      <c r="C20" s="58"/>
    </row>
    <row r="21" spans="1:5" ht="18.75">
      <c r="A21" s="50"/>
      <c r="B21" s="57"/>
      <c r="C21" s="58"/>
    </row>
    <row r="22" spans="1:5" ht="18.75">
      <c r="A22" s="50"/>
      <c r="B22" s="57"/>
      <c r="C22" s="58"/>
    </row>
    <row r="23" spans="1:5" ht="18.75">
      <c r="A23" s="50"/>
      <c r="B23" s="57"/>
      <c r="C23" s="58"/>
    </row>
    <row r="24" spans="1:5" ht="18.75">
      <c r="A24" s="50"/>
      <c r="B24" s="57"/>
      <c r="C24" s="58"/>
    </row>
    <row r="25" spans="1:5" ht="18.75">
      <c r="A25" s="50"/>
      <c r="B25" s="57"/>
      <c r="C25" s="58"/>
    </row>
    <row r="26" spans="1:5" ht="18.75">
      <c r="A26" s="50"/>
      <c r="B26" s="57"/>
      <c r="C26" s="58"/>
    </row>
    <row r="27" spans="1:5" ht="18.75">
      <c r="A27" s="50"/>
      <c r="B27" s="57"/>
      <c r="C27" s="58"/>
    </row>
    <row r="28" spans="1:5" ht="18.75">
      <c r="A28" s="50"/>
      <c r="B28" s="57"/>
      <c r="C28" s="58"/>
    </row>
    <row r="29" spans="1:5" ht="18.75">
      <c r="A29" s="50"/>
      <c r="B29" s="57"/>
      <c r="C29" s="58"/>
    </row>
    <row r="30" spans="1:5" ht="18.75">
      <c r="A30" s="50"/>
      <c r="B30" s="57"/>
      <c r="C30" s="58"/>
    </row>
    <row r="31" spans="1:5" ht="18.75">
      <c r="A31" s="50"/>
      <c r="B31" s="57"/>
      <c r="C31" s="58"/>
    </row>
    <row r="32" spans="1:5" ht="18.75">
      <c r="A32" s="50"/>
      <c r="B32" s="57"/>
      <c r="C32" s="58"/>
    </row>
    <row r="33" spans="1:3" ht="18.75">
      <c r="A33" s="50"/>
      <c r="B33" s="57"/>
      <c r="C33" s="58"/>
    </row>
    <row r="34" spans="1:3" ht="18.75">
      <c r="A34" s="50"/>
      <c r="B34" s="57"/>
      <c r="C34" s="58"/>
    </row>
    <row r="35" spans="1:3" ht="18.75">
      <c r="A35" s="50"/>
      <c r="B35" s="57"/>
      <c r="C35" s="58"/>
    </row>
  </sheetData>
  <mergeCells count="7">
    <mergeCell ref="A19:E19"/>
    <mergeCell ref="D1:E1"/>
    <mergeCell ref="C2:E2"/>
    <mergeCell ref="C4:E4"/>
    <mergeCell ref="A6:E6"/>
    <mergeCell ref="A7:E7"/>
    <mergeCell ref="C3:E3"/>
  </mergeCells>
  <phoneticPr fontId="0" type="noConversion"/>
  <printOptions horizontalCentered="1"/>
  <pageMargins left="0.39370078740157483" right="0.39370078740157483" top="0.98425196850393704" bottom="0.59055118110236227" header="0.51181102362204722" footer="0.39370078740157483"/>
  <pageSetup paperSize="9" scale="91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29</vt:i4>
      </vt:variant>
    </vt:vector>
  </HeadingPairs>
  <TitlesOfParts>
    <vt:vector size="45" baseType="lpstr">
      <vt:lpstr>истприл1</vt:lpstr>
      <vt:lpstr>адм дох прил2</vt:lpstr>
      <vt:lpstr>дох прил4</vt:lpstr>
      <vt:lpstr>функ прил6</vt:lpstr>
      <vt:lpstr>вед2018 прил7</vt:lpstr>
      <vt:lpstr>КЦСР2018 прил9</vt:lpstr>
      <vt:lpstr>МП11</vt:lpstr>
      <vt:lpstr>сбалан14</vt:lpstr>
      <vt:lpstr>заимст17</vt:lpstr>
      <vt:lpstr>сад22</vt:lpstr>
      <vt:lpstr>связь 23</vt:lpstr>
      <vt:lpstr>благ-во24</vt:lpstr>
      <vt:lpstr>благ25</vt:lpstr>
      <vt:lpstr>жкх26</vt:lpstr>
      <vt:lpstr>МРОТ27</vt:lpstr>
      <vt:lpstr>мол спец28</vt:lpstr>
      <vt:lpstr>'вед2018 прил7'!APPT</vt:lpstr>
      <vt:lpstr>'КЦСР2018 прил9'!APPT</vt:lpstr>
      <vt:lpstr>МП11!APPT</vt:lpstr>
      <vt:lpstr>'вед2018 прил7'!FIO</vt:lpstr>
      <vt:lpstr>'КЦСР2018 прил9'!FIO</vt:lpstr>
      <vt:lpstr>МП11!FIO</vt:lpstr>
      <vt:lpstr>'вед2018 прил7'!SIGN</vt:lpstr>
      <vt:lpstr>'КЦСР2018 прил9'!SIGN</vt:lpstr>
      <vt:lpstr>МП11!SIGN</vt:lpstr>
      <vt:lpstr>'адм дох прил2'!Заголовки_для_печати</vt:lpstr>
      <vt:lpstr>'вед2018 прил7'!Заголовки_для_печати</vt:lpstr>
      <vt:lpstr>'дох прил4'!Заголовки_для_печати</vt:lpstr>
      <vt:lpstr>заимст17!Заголовки_для_печати</vt:lpstr>
      <vt:lpstr>'КЦСР2018 прил9'!Заголовки_для_печати</vt:lpstr>
      <vt:lpstr>МП11!Заголовки_для_печати</vt:lpstr>
      <vt:lpstr>'функ прил6'!Заголовки_для_печати</vt:lpstr>
      <vt:lpstr>'адм дох прил2'!Область_печати</vt:lpstr>
      <vt:lpstr>благ25!Область_печати</vt:lpstr>
      <vt:lpstr>'благ-во24'!Область_печати</vt:lpstr>
      <vt:lpstr>'дох прил4'!Область_печати</vt:lpstr>
      <vt:lpstr>жкх26!Область_печати</vt:lpstr>
      <vt:lpstr>заимст17!Область_печати</vt:lpstr>
      <vt:lpstr>истприл1!Область_печати</vt:lpstr>
      <vt:lpstr>'мол спец28'!Область_печати</vt:lpstr>
      <vt:lpstr>МРОТ27!Область_печати</vt:lpstr>
      <vt:lpstr>сад22!Область_печати</vt:lpstr>
      <vt:lpstr>сбалан14!Область_печати</vt:lpstr>
      <vt:lpstr>'связь 23'!Область_печати</vt:lpstr>
      <vt:lpstr>'функ прил6'!Область_печати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2017-11-16T05:58:19Z</cp:lastPrinted>
  <dcterms:created xsi:type="dcterms:W3CDTF">2006-09-28T05:33:49Z</dcterms:created>
  <dcterms:modified xsi:type="dcterms:W3CDTF">2018-06-29T09:37:56Z</dcterms:modified>
</cp:coreProperties>
</file>