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Расчеты" sheetId="3" r:id="rId1"/>
    <sheet name="Результаты 2022" sheetId="1" r:id="rId2"/>
    <sheet name="Ранжирование 2022" sheetId="2" r:id="rId3"/>
  </sheets>
  <definedNames>
    <definedName name="_xlnm.Print_Area" localSheetId="2">'Ранжирование 2022'!$A$1:$G$18</definedName>
    <definedName name="_xlnm.Print_Area" localSheetId="0">Расчеты!$A$1:$O$59</definedName>
    <definedName name="_xlnm.Print_Area" localSheetId="1">'Результаты 2022'!$A$1:$N$41</definedName>
  </definedNames>
  <calcPr calcId="162913"/>
</workbook>
</file>

<file path=xl/calcChain.xml><?xml version="1.0" encoding="utf-8"?>
<calcChain xmlns="http://schemas.openxmlformats.org/spreadsheetml/2006/main">
  <c r="F16" i="2" l="1"/>
  <c r="F15" i="2"/>
  <c r="F14" i="2"/>
  <c r="F17" i="2"/>
  <c r="N21" i="1" l="1"/>
  <c r="M21" i="1"/>
  <c r="L21" i="1"/>
  <c r="K21" i="1"/>
  <c r="J21" i="1"/>
  <c r="I21" i="1"/>
  <c r="H21" i="1"/>
  <c r="G21" i="1"/>
  <c r="F21" i="1"/>
  <c r="E21" i="1"/>
  <c r="D21" i="1"/>
  <c r="N20" i="1"/>
  <c r="M20" i="1"/>
  <c r="L20" i="1"/>
  <c r="K20" i="1"/>
  <c r="J20" i="1"/>
  <c r="I20" i="1"/>
  <c r="H20" i="1"/>
  <c r="G20" i="1"/>
  <c r="F20" i="1"/>
  <c r="E20" i="1"/>
  <c r="D20" i="1"/>
  <c r="O22" i="3"/>
  <c r="N22" i="3"/>
  <c r="M22" i="3"/>
  <c r="L22" i="3"/>
  <c r="K22" i="3"/>
  <c r="J22" i="3"/>
  <c r="I22" i="3"/>
  <c r="H22" i="3"/>
  <c r="G22" i="3"/>
  <c r="F22" i="3"/>
  <c r="E22" i="3"/>
  <c r="O52" i="3"/>
  <c r="N52" i="3"/>
  <c r="M52" i="3"/>
  <c r="L52" i="3"/>
  <c r="K52" i="3"/>
  <c r="J52" i="3"/>
  <c r="I52" i="3"/>
  <c r="H52" i="3"/>
  <c r="G52" i="3"/>
  <c r="F52" i="3"/>
  <c r="E52" i="3"/>
  <c r="E2" i="3"/>
  <c r="O11" i="3" l="1"/>
  <c r="N11" i="3"/>
  <c r="M11" i="3"/>
  <c r="L11" i="3"/>
  <c r="K11" i="3"/>
  <c r="J11" i="3"/>
  <c r="I11" i="3"/>
  <c r="H11" i="3"/>
  <c r="G11" i="3"/>
  <c r="E11" i="3"/>
  <c r="F11" i="3"/>
  <c r="O7" i="3"/>
  <c r="N7" i="3"/>
  <c r="M7" i="3"/>
  <c r="L7" i="3"/>
  <c r="K7" i="3"/>
  <c r="J7" i="3"/>
  <c r="I7" i="3"/>
  <c r="H7" i="3"/>
  <c r="G7" i="3"/>
  <c r="F7" i="3"/>
  <c r="E7" i="3"/>
  <c r="O32" i="3"/>
  <c r="O34" i="3" s="1"/>
  <c r="N32" i="3"/>
  <c r="N34" i="3" s="1"/>
  <c r="M32" i="3"/>
  <c r="M34" i="3" s="1"/>
  <c r="L32" i="3"/>
  <c r="L34" i="3" s="1"/>
  <c r="K32" i="3"/>
  <c r="K34" i="3" s="1"/>
  <c r="J32" i="3"/>
  <c r="J34" i="3" s="1"/>
  <c r="I32" i="3"/>
  <c r="I34" i="3" s="1"/>
  <c r="H32" i="3"/>
  <c r="H34" i="3" s="1"/>
  <c r="G32" i="3"/>
  <c r="G34" i="3" s="1"/>
  <c r="F32" i="3"/>
  <c r="F34" i="3" s="1"/>
  <c r="E32" i="3"/>
  <c r="E34" i="3" s="1"/>
  <c r="N34" i="1" l="1"/>
  <c r="M34" i="1"/>
  <c r="L34" i="1"/>
  <c r="K34" i="1"/>
  <c r="J34" i="1"/>
  <c r="I34" i="1"/>
  <c r="H34" i="1"/>
  <c r="G34" i="1"/>
  <c r="F34" i="1"/>
  <c r="E34" i="1"/>
  <c r="D34" i="1"/>
  <c r="D35" i="1"/>
  <c r="E30" i="3" l="1"/>
  <c r="P14" i="3" l="1"/>
  <c r="E19" i="3" l="1"/>
  <c r="F7" i="2" l="1"/>
  <c r="F6" i="2"/>
  <c r="F15" i="3"/>
  <c r="G15" i="3"/>
  <c r="H15" i="3"/>
  <c r="I15" i="3"/>
  <c r="J15" i="3"/>
  <c r="K15" i="3"/>
  <c r="L15" i="3"/>
  <c r="M15" i="3"/>
  <c r="N15" i="3"/>
  <c r="O15" i="3"/>
  <c r="F38" i="3"/>
  <c r="G38" i="3"/>
  <c r="H38" i="3"/>
  <c r="I38" i="3"/>
  <c r="J38" i="3"/>
  <c r="K38" i="3"/>
  <c r="L38" i="3"/>
  <c r="M38" i="3"/>
  <c r="N38" i="3"/>
  <c r="O38" i="3"/>
  <c r="E38" i="3"/>
  <c r="P37" i="3"/>
  <c r="P36" i="3"/>
  <c r="P32" i="3"/>
  <c r="P33" i="3"/>
  <c r="O2" i="3"/>
  <c r="F2" i="3"/>
  <c r="G2" i="3"/>
  <c r="H2" i="3"/>
  <c r="I2" i="3"/>
  <c r="J2" i="3"/>
  <c r="K2" i="3"/>
  <c r="L2" i="3"/>
  <c r="M2" i="3"/>
  <c r="N2" i="3"/>
  <c r="P8" i="3"/>
  <c r="P9" i="3"/>
  <c r="P10" i="3"/>
  <c r="P12" i="3"/>
  <c r="P38" i="3" l="1"/>
  <c r="P34" i="3"/>
  <c r="E15" i="3"/>
  <c r="E53" i="3" s="1"/>
  <c r="P11" i="3"/>
  <c r="P13" i="3"/>
  <c r="P7" i="3"/>
  <c r="F19" i="3"/>
  <c r="G19" i="3"/>
  <c r="H19" i="3"/>
  <c r="I19" i="3"/>
  <c r="J19" i="3"/>
  <c r="K19" i="3"/>
  <c r="L19" i="3"/>
  <c r="M19" i="3"/>
  <c r="N19" i="3"/>
  <c r="O19" i="3"/>
  <c r="O30" i="3"/>
  <c r="O53" i="3" s="1"/>
  <c r="N30" i="3"/>
  <c r="N53" i="3" s="1"/>
  <c r="M30" i="3"/>
  <c r="L30" i="3"/>
  <c r="K30" i="3"/>
  <c r="K53" i="3" s="1"/>
  <c r="J30" i="3"/>
  <c r="J53" i="3" s="1"/>
  <c r="I30" i="3"/>
  <c r="I53" i="3" s="1"/>
  <c r="H30" i="3"/>
  <c r="G30" i="3"/>
  <c r="G53" i="3" s="1"/>
  <c r="F30" i="3"/>
  <c r="F11" i="2"/>
  <c r="F10" i="2"/>
  <c r="F13" i="2"/>
  <c r="F18" i="2"/>
  <c r="F9" i="2"/>
  <c r="E35" i="1"/>
  <c r="F35" i="1"/>
  <c r="G35" i="1"/>
  <c r="H35" i="1"/>
  <c r="I35" i="1"/>
  <c r="J35" i="1"/>
  <c r="K35" i="1"/>
  <c r="L35" i="1"/>
  <c r="M35" i="1"/>
  <c r="N35" i="1"/>
  <c r="E10" i="1"/>
  <c r="F10" i="1"/>
  <c r="G10" i="1"/>
  <c r="H10" i="1"/>
  <c r="I10" i="1"/>
  <c r="J10" i="1"/>
  <c r="K10" i="1"/>
  <c r="L10" i="1"/>
  <c r="M10" i="1"/>
  <c r="N10" i="1"/>
  <c r="D10" i="1"/>
  <c r="D18" i="1"/>
  <c r="E18" i="1"/>
  <c r="F18" i="1"/>
  <c r="G18" i="1"/>
  <c r="H18" i="1"/>
  <c r="I18" i="1"/>
  <c r="J18" i="1"/>
  <c r="K18" i="1"/>
  <c r="L18" i="1"/>
  <c r="M18" i="1"/>
  <c r="N18" i="1"/>
  <c r="L53" i="3" l="1"/>
  <c r="M53" i="3"/>
  <c r="F53" i="3"/>
  <c r="H53" i="3"/>
</calcChain>
</file>

<file path=xl/sharedStrings.xml><?xml version="1.0" encoding="utf-8"?>
<sst xmlns="http://schemas.openxmlformats.org/spreadsheetml/2006/main" count="198" uniqueCount="98">
  <si>
    <t>Код индикатора</t>
  </si>
  <si>
    <t>Содержание индикатора</t>
  </si>
  <si>
    <t>МПА1</t>
  </si>
  <si>
    <t>МПА2</t>
  </si>
  <si>
    <t>Муниципальный правовой акт, устанавливающий порядок изучения мнения населения о качестве оказания муниципальных услуг (выполнения работ)</t>
  </si>
  <si>
    <t>МПА3</t>
  </si>
  <si>
    <t>Муниципальный правовой акт, устанавливающий порядок конкурсного распределения принимаемых расходных обязательств согласно эффективности планируемых мероприятий</t>
  </si>
  <si>
    <t>МПА4</t>
  </si>
  <si>
    <t>Муниципальный правовой акт, устанавливающий порядок контроля за исполнением муниципальных заданий на оказание муниципальных услуг юридическим и физическим лицам, в том числе методику оценки выполнения муниципальными учреждениями муниципального задания на оказание муниципальных услуг (выполнение работ)</t>
  </si>
  <si>
    <t>МПА5</t>
  </si>
  <si>
    <t>Муниципальный правовой акт, устанавливающий нормативы финансовых затрат на оказание муниципальных услуг в отрасли культуры</t>
  </si>
  <si>
    <t>МПА6</t>
  </si>
  <si>
    <t>ОБП1</t>
  </si>
  <si>
    <t>ОБП2</t>
  </si>
  <si>
    <t>ОБП3</t>
  </si>
  <si>
    <t>ОБП4</t>
  </si>
  <si>
    <t>ОБП5</t>
  </si>
  <si>
    <t>Финансовые санкции (штрафы, изъятия) за нарушение условий выполнения муниципального задания на оказание муниципальных услуг (выполнение работ) в отчетном финансовом году по ЦКС</t>
  </si>
  <si>
    <t>ОБП6</t>
  </si>
  <si>
    <t>ОБП7</t>
  </si>
  <si>
    <t>Осуществление мониторинга потребности в муниципальных услугах в соответствии с муниципальным правовым актом в отрасли культуры</t>
  </si>
  <si>
    <t>ОБП8</t>
  </si>
  <si>
    <t>Наличие результатов контроля за исполнением муниципальных заданий на оказание муниципальных услуг юридическим и физическим лицам (оценка выполнения муниципальными учреждениями муниципального задания на оказание муниципальных услуг (выполнение работ)</t>
  </si>
  <si>
    <t>ОБП9</t>
  </si>
  <si>
    <t>ОБП10</t>
  </si>
  <si>
    <t>ОБП11</t>
  </si>
  <si>
    <t>ОБП12</t>
  </si>
  <si>
    <t>ОБП13</t>
  </si>
  <si>
    <t>ВСЕГО</t>
  </si>
  <si>
    <t>Выполнение муниципального задания на оказание муниципальных услуг (выполнение работ) в отчетном финансовом году по ЦКС</t>
  </si>
  <si>
    <t>Первоманский</t>
  </si>
  <si>
    <t>Камарчагский</t>
  </si>
  <si>
    <t>Каменский</t>
  </si>
  <si>
    <t>Кияйский</t>
  </si>
  <si>
    <t>Шалинский</t>
  </si>
  <si>
    <t>Большеунгутский</t>
  </si>
  <si>
    <t>Нарвинский</t>
  </si>
  <si>
    <t>Орешенский</t>
  </si>
  <si>
    <t>Колбинский</t>
  </si>
  <si>
    <t>Степнобаджейский</t>
  </si>
  <si>
    <t>Выезжелогский</t>
  </si>
  <si>
    <t>ОБП14</t>
  </si>
  <si>
    <t>Наличие в бюджете для граждан сведений о проектах по поддержке местных инициатив, направленных на решение вопросов местного значения при непосредственном участии граждан</t>
  </si>
  <si>
    <t>№ п/п</t>
  </si>
  <si>
    <t>БК</t>
  </si>
  <si>
    <t>МПА</t>
  </si>
  <si>
    <t>ОБП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</si>
  <si>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</si>
  <si>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БК1</t>
  </si>
  <si>
    <t>БК2</t>
  </si>
  <si>
    <t>БК3</t>
  </si>
  <si>
    <t>Муниципальный правовой акт, устанавливающий порядок и требования проведения публичных слушаний по проекту бюджета сельсовета</t>
  </si>
  <si>
    <t>Муниципальный правовой акт, утверждающий перечень муниципальных программ, реализуемых в сельсоветах</t>
  </si>
  <si>
    <t xml:space="preserve">Отношение дефицита бюджета сельсовета к общему годовому объему доходов бюджета сельсовета без учета объема безвозмездных поступлений и (или) поступлений налоговых доходов по дополнительным нормативам отчислений </t>
  </si>
  <si>
    <t xml:space="preserve"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сельсовета
</t>
  </si>
  <si>
    <t>Исполнение бюджета сельсовета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 (100%  или &gt;)</t>
  </si>
  <si>
    <t>Темп роста налоговых и неналоговых доходов бюджета сельсовета</t>
  </si>
  <si>
    <t>Наличие просроченной дебиторской задолженности на 31 декабря отчетного года</t>
  </si>
  <si>
    <t>Наличие отдельного раздела на официальном сайте органов местного самоуправления сельсовета («Бюджет», «Муниципальные программы», «Нормативно-правовые акты»)</t>
  </si>
  <si>
    <t>Открытый бюджет для граждан на официальном сайте органов местного самоуправления сельсовета</t>
  </si>
  <si>
    <t xml:space="preserve">Размещение на официальном сайте органов местного самоуправления сельсовета решения о бюджете </t>
  </si>
  <si>
    <t>Размещение нормативных правовых актов, документов и материалов, указанных в индикаторах МПА1 – МПА6, ОБП7, ОБП8, на официальных сайтах органов местного самоуправления сельсовета</t>
  </si>
  <si>
    <t>Размещение на официальном сайте органа местного самоуправления сельсовета информации о муниципальных программах и фактических результатах их реализации</t>
  </si>
  <si>
    <t>Просроченная кредиторская задолженность бюджета сельсовета всего, на 31 декабря отчетного года</t>
  </si>
  <si>
    <t>Наименование сельсовета района</t>
  </si>
  <si>
    <t>Количество индикаторов соблюдения требований Бюджетного кодекса Российской Федерации, значения которых соответствуют нормативным (БК) из 3 предусмотренных приказом</t>
  </si>
  <si>
    <t>Рейтинг</t>
  </si>
  <si>
    <t>Количество индикаторов соблюдения требований Бюджетного кодекса Российской Федерации, значения которых соответствуют нормативным (БК) из 3, предусмотренных приказом</t>
  </si>
  <si>
    <t>I степень</t>
  </si>
  <si>
    <t>II степень</t>
  </si>
  <si>
    <t>III степень</t>
  </si>
  <si>
    <t>А</t>
  </si>
  <si>
    <t>Б</t>
  </si>
  <si>
    <t>В</t>
  </si>
  <si>
    <t>Г</t>
  </si>
  <si>
    <t>Д</t>
  </si>
  <si>
    <t>Е</t>
  </si>
  <si>
    <t>БК2=А/Б</t>
  </si>
  <si>
    <t>ОБП1=А/Б*100</t>
  </si>
  <si>
    <t>ОБП2=А/Б</t>
  </si>
  <si>
    <t>остаток на н.г.</t>
  </si>
  <si>
    <t>остаток на к.г.</t>
  </si>
  <si>
    <t>3-5</t>
  </si>
  <si>
    <t>Результаты мониторинга в сельсоветах Манского района за 2021 год</t>
  </si>
  <si>
    <t>Количество индикаторов состояния нормативной правовой базы, значения которых соответствуют нормативным (МПА) 
из 6, предусмотренных приказом -3</t>
  </si>
  <si>
    <t xml:space="preserve"> - не применяется</t>
  </si>
  <si>
    <t>Количество индикаторов качества осуществления бюджетного процесса, значения которых соответствуют нормативным (ОБП) 
из 14, предусмотренных приказом -10</t>
  </si>
  <si>
    <t>Количество индикаторов состояния нормативной правовой базы, значения которых соответствуют нормативным (МПА) 
из 6, предусмотренных приказом 3</t>
  </si>
  <si>
    <t>Количество индикаторов соблюдения требований Бюджетного кодекса Российской Федерации, значения которых соответствуют нормативным (БК) из 3 предусмотренных приказом 3</t>
  </si>
  <si>
    <t>Количество индикаторов качества осуществления бюджетного процесса, значения которых соответствуют нормативным (ОБП) 
из 14, предусмотренных приказом 10</t>
  </si>
  <si>
    <t>Количество индикаторов состояния нормативной правовой базы, значения которых соответствуют нормативным (МПА) 
из 3,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</si>
  <si>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10, предусмотренных приказом</t>
  </si>
  <si>
    <t>Количество индикаторов Оценка качества управления муниципальными финансами 
(max 16)</t>
  </si>
  <si>
    <t>Ранжирование сельсоветов Манского района по результатам оценки качества управления муниципальными финансами за 2022 год</t>
  </si>
  <si>
    <t>Информация о результатах мониторинга и оценки качества управления муниципальными финансами в сельсоветах Манского района (далее - результаты мониторинга) за 2022 год, проведенных в соответствии с приказом финансового управления администрации Манского района от 03.02.2017  №5-од</t>
  </si>
  <si>
    <t>6</t>
  </si>
  <si>
    <t>7-9</t>
  </si>
  <si>
    <t>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</si>
</sst>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Arial Narrow"/>
      <family val="2"/>
      <charset val="204"/>
    </font>
    <font>
      <sz val="16"/>
      <color indexed="8"/>
      <name val="Arial Narrow"/>
      <family val="2"/>
      <charset val="204"/>
    </font>
    <font>
      <sz val="16"/>
      <name val="Arial Narrow"/>
      <family val="2"/>
      <charset val="204"/>
    </font>
    <font>
      <i/>
      <sz val="16"/>
      <color indexed="8"/>
      <name val="Arial Narrow"/>
      <family val="2"/>
      <charset val="204"/>
    </font>
    <font>
      <b/>
      <sz val="16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4" fontId="10" fillId="0" borderId="1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4" fontId="10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3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4" fontId="14" fillId="0" borderId="1" xfId="2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vertical="top" wrapText="1"/>
    </xf>
    <xf numFmtId="164" fontId="14" fillId="3" borderId="1" xfId="2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/>
    <xf numFmtId="0" fontId="13" fillId="0" borderId="0" xfId="0" applyFont="1" applyFill="1"/>
    <xf numFmtId="0" fontId="13" fillId="3" borderId="0" xfId="0" applyFont="1" applyFill="1" applyBorder="1"/>
    <xf numFmtId="0" fontId="17" fillId="0" borderId="0" xfId="0" applyFont="1" applyFill="1" applyBorder="1"/>
    <xf numFmtId="4" fontId="17" fillId="0" borderId="0" xfId="0" applyNumberFormat="1" applyFont="1" applyFill="1"/>
    <xf numFmtId="0" fontId="16" fillId="0" borderId="10" xfId="0" applyFont="1" applyFill="1" applyBorder="1" applyAlignment="1">
      <alignment horizontal="center" vertical="top" wrapText="1"/>
    </xf>
    <xf numFmtId="164" fontId="18" fillId="0" borderId="1" xfId="2" applyNumberFormat="1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164" fontId="20" fillId="0" borderId="1" xfId="2" applyNumberFormat="1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164" fontId="20" fillId="0" borderId="1" xfId="2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164" fontId="18" fillId="0" borderId="1" xfId="2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vertical="top" wrapText="1"/>
    </xf>
    <xf numFmtId="0" fontId="20" fillId="3" borderId="1" xfId="0" applyFont="1" applyFill="1" applyBorder="1" applyAlignment="1">
      <alignment horizontal="center" vertical="top" wrapText="1"/>
    </xf>
    <xf numFmtId="164" fontId="18" fillId="3" borderId="1" xfId="2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0" fontId="20" fillId="0" borderId="1" xfId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18" fillId="0" borderId="1" xfId="1" applyFont="1" applyBorder="1" applyAlignment="1">
      <alignment horizontal="center" vertical="center" wrapText="1"/>
    </xf>
    <xf numFmtId="0" fontId="17" fillId="0" borderId="0" xfId="0" applyFont="1" applyFill="1"/>
    <xf numFmtId="0" fontId="17" fillId="3" borderId="0" xfId="0" applyFont="1" applyFill="1" applyBorder="1"/>
    <xf numFmtId="2" fontId="9" fillId="0" borderId="0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4" borderId="4" xfId="0" applyNumberFormat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64" fontId="20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8" fillId="6" borderId="4" xfId="0" applyFont="1" applyFill="1" applyBorder="1" applyAlignment="1">
      <alignment horizontal="center" vertical="top" wrapText="1"/>
    </xf>
    <xf numFmtId="0" fontId="18" fillId="6" borderId="13" xfId="0" applyFont="1" applyFill="1" applyBorder="1" applyAlignment="1">
      <alignment horizontal="center" vertical="top" wrapText="1"/>
    </xf>
    <xf numFmtId="0" fontId="20" fillId="0" borderId="1" xfId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164" fontId="18" fillId="0" borderId="1" xfId="2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164" fontId="18" fillId="0" borderId="1" xfId="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vertical="top" wrapText="1"/>
    </xf>
    <xf numFmtId="0" fontId="16" fillId="0" borderId="0" xfId="0" applyNumberFormat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18" fillId="5" borderId="1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4" fillId="4" borderId="1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5" fillId="0" borderId="11" xfId="1" applyFont="1" applyBorder="1" applyAlignment="1">
      <alignment horizontal="center" vertical="center" wrapText="1"/>
    </xf>
    <xf numFmtId="164" fontId="15" fillId="0" borderId="11" xfId="2" applyNumberFormat="1" applyFont="1" applyFill="1" applyBorder="1" applyAlignment="1">
      <alignment horizontal="center" vertical="center" wrapText="1"/>
    </xf>
    <xf numFmtId="164" fontId="15" fillId="0" borderId="6" xfId="2" applyNumberFormat="1" applyFont="1" applyFill="1" applyBorder="1" applyAlignment="1">
      <alignment horizontal="center" vertical="center" wrapText="1"/>
    </xf>
    <xf numFmtId="164" fontId="15" fillId="0" borderId="7" xfId="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_Показатели БК на 1 апреля 2005" xfId="2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view="pageBreakPreview" zoomScale="68" zoomScaleNormal="100" zoomScaleSheetLayoutView="68" workbookViewId="0">
      <pane xSplit="3" ySplit="5" topLeftCell="D47" activePane="bottomRight" state="frozen"/>
      <selection pane="topRight" activeCell="C1" sqref="C1"/>
      <selection pane="bottomLeft" activeCell="A7" sqref="A7"/>
      <selection pane="bottomRight" activeCell="E4" sqref="E4:O5"/>
    </sheetView>
  </sheetViews>
  <sheetFormatPr defaultColWidth="9.140625" defaultRowHeight="15" x14ac:dyDescent="0.25"/>
  <cols>
    <col min="1" max="1" width="6.85546875" style="2" customWidth="1"/>
    <col min="2" max="2" width="11.85546875" style="2" customWidth="1"/>
    <col min="3" max="3" width="54" style="2" customWidth="1"/>
    <col min="4" max="4" width="11.140625" style="2" customWidth="1"/>
    <col min="5" max="5" width="19.7109375" style="1" bestFit="1" customWidth="1"/>
    <col min="6" max="9" width="18.140625" style="1" bestFit="1" customWidth="1"/>
    <col min="10" max="10" width="22" style="1" bestFit="1" customWidth="1"/>
    <col min="11" max="13" width="18.140625" style="1" bestFit="1" customWidth="1"/>
    <col min="14" max="14" width="18" style="1" customWidth="1"/>
    <col min="15" max="15" width="20.5703125" style="1" bestFit="1" customWidth="1"/>
    <col min="16" max="16" width="17.42578125" style="1" customWidth="1"/>
    <col min="17" max="16384" width="9.140625" style="1"/>
  </cols>
  <sheetData>
    <row r="1" spans="1:16" ht="58.5" customHeight="1" x14ac:dyDescent="0.25">
      <c r="A1" s="116" t="s">
        <v>94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8"/>
    </row>
    <row r="2" spans="1:16" ht="21" thickBot="1" x14ac:dyDescent="0.35">
      <c r="A2" s="34"/>
      <c r="B2" s="34"/>
      <c r="C2" s="34"/>
      <c r="D2" s="34"/>
      <c r="E2" s="35">
        <f>E13*5%</f>
        <v>1010640.3085000002</v>
      </c>
      <c r="F2" s="35">
        <f t="shared" ref="F2:N2" si="0">F13*5%</f>
        <v>770142.49250000005</v>
      </c>
      <c r="G2" s="35">
        <f t="shared" si="0"/>
        <v>1065775.3644999999</v>
      </c>
      <c r="H2" s="35">
        <f t="shared" si="0"/>
        <v>4186241.0439999998</v>
      </c>
      <c r="I2" s="35">
        <f t="shared" si="0"/>
        <v>980277.09649999999</v>
      </c>
      <c r="J2" s="35">
        <f t="shared" si="0"/>
        <v>865711.09800000011</v>
      </c>
      <c r="K2" s="35">
        <f t="shared" si="0"/>
        <v>919921.79600000009</v>
      </c>
      <c r="L2" s="35">
        <f t="shared" si="0"/>
        <v>543887.83499999996</v>
      </c>
      <c r="M2" s="35">
        <f t="shared" si="0"/>
        <v>760461.74699999997</v>
      </c>
      <c r="N2" s="35">
        <f t="shared" si="0"/>
        <v>627096.78099999996</v>
      </c>
      <c r="O2" s="35">
        <f>O13*5%</f>
        <v>555971.25750000007</v>
      </c>
      <c r="P2" s="8"/>
    </row>
    <row r="3" spans="1:16" ht="20.25" x14ac:dyDescent="0.25">
      <c r="A3" s="117" t="s">
        <v>43</v>
      </c>
      <c r="B3" s="119" t="s">
        <v>0</v>
      </c>
      <c r="C3" s="119" t="s">
        <v>1</v>
      </c>
      <c r="D3" s="36"/>
      <c r="E3" s="120" t="s">
        <v>64</v>
      </c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8"/>
    </row>
    <row r="4" spans="1:16" ht="15.75" x14ac:dyDescent="0.25">
      <c r="A4" s="118"/>
      <c r="B4" s="110"/>
      <c r="C4" s="110"/>
      <c r="D4" s="124"/>
      <c r="E4" s="122" t="s">
        <v>30</v>
      </c>
      <c r="F4" s="122" t="s">
        <v>31</v>
      </c>
      <c r="G4" s="107" t="s">
        <v>32</v>
      </c>
      <c r="H4" s="122" t="s">
        <v>34</v>
      </c>
      <c r="I4" s="123" t="s">
        <v>33</v>
      </c>
      <c r="J4" s="123" t="s">
        <v>35</v>
      </c>
      <c r="K4" s="122" t="s">
        <v>36</v>
      </c>
      <c r="L4" s="122" t="s">
        <v>37</v>
      </c>
      <c r="M4" s="123" t="s">
        <v>38</v>
      </c>
      <c r="N4" s="107" t="s">
        <v>39</v>
      </c>
      <c r="O4" s="115" t="s">
        <v>40</v>
      </c>
      <c r="P4" s="8"/>
    </row>
    <row r="5" spans="1:16" ht="33.75" customHeight="1" x14ac:dyDescent="0.25">
      <c r="A5" s="118"/>
      <c r="B5" s="110"/>
      <c r="C5" s="110"/>
      <c r="D5" s="125"/>
      <c r="E5" s="122"/>
      <c r="F5" s="122"/>
      <c r="G5" s="108"/>
      <c r="H5" s="122"/>
      <c r="I5" s="123"/>
      <c r="J5" s="123"/>
      <c r="K5" s="122"/>
      <c r="L5" s="122"/>
      <c r="M5" s="123"/>
      <c r="N5" s="108"/>
      <c r="O5" s="115"/>
      <c r="P5" s="8"/>
    </row>
    <row r="6" spans="1:16" ht="20.25" x14ac:dyDescent="0.25">
      <c r="A6" s="92" t="s">
        <v>44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P6" s="8"/>
    </row>
    <row r="7" spans="1:16" ht="20.25" x14ac:dyDescent="0.25">
      <c r="A7" s="104">
        <v>1</v>
      </c>
      <c r="B7" s="110" t="s">
        <v>48</v>
      </c>
      <c r="C7" s="111" t="s">
        <v>53</v>
      </c>
      <c r="D7" s="37" t="s">
        <v>71</v>
      </c>
      <c r="E7" s="38">
        <f>E9</f>
        <v>68839.11</v>
      </c>
      <c r="F7" s="38">
        <f t="shared" ref="F7:O7" si="1">F9</f>
        <v>92559.47</v>
      </c>
      <c r="G7" s="38">
        <f t="shared" si="1"/>
        <v>52999.88</v>
      </c>
      <c r="H7" s="38">
        <f t="shared" si="1"/>
        <v>723962.91</v>
      </c>
      <c r="I7" s="38">
        <f t="shared" si="1"/>
        <v>70420.929999999993</v>
      </c>
      <c r="J7" s="38">
        <f t="shared" si="1"/>
        <v>372875.15</v>
      </c>
      <c r="K7" s="38">
        <f t="shared" si="1"/>
        <v>164579.93</v>
      </c>
      <c r="L7" s="38">
        <f t="shared" si="1"/>
        <v>222795.3</v>
      </c>
      <c r="M7" s="38">
        <f t="shared" si="1"/>
        <v>89544.73</v>
      </c>
      <c r="N7" s="38">
        <f t="shared" si="1"/>
        <v>71590.45</v>
      </c>
      <c r="O7" s="38">
        <f t="shared" si="1"/>
        <v>137553.74</v>
      </c>
      <c r="P7" s="10">
        <f>SUM(E7:O7)</f>
        <v>2067721.6</v>
      </c>
    </row>
    <row r="8" spans="1:16" ht="20.25" x14ac:dyDescent="0.25">
      <c r="A8" s="105"/>
      <c r="B8" s="110"/>
      <c r="C8" s="111"/>
      <c r="D8" s="37" t="s">
        <v>72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10">
        <f t="shared" ref="P8:P12" si="2">SUM(E8:O8)</f>
        <v>0</v>
      </c>
    </row>
    <row r="9" spans="1:16" ht="40.5" x14ac:dyDescent="0.25">
      <c r="A9" s="105"/>
      <c r="B9" s="110"/>
      <c r="C9" s="111"/>
      <c r="D9" s="39" t="s">
        <v>80</v>
      </c>
      <c r="E9" s="38">
        <v>68839.11</v>
      </c>
      <c r="F9" s="38">
        <v>92559.47</v>
      </c>
      <c r="G9" s="38">
        <v>52999.88</v>
      </c>
      <c r="H9" s="38">
        <v>723962.91</v>
      </c>
      <c r="I9" s="38">
        <v>70420.929999999993</v>
      </c>
      <c r="J9" s="38">
        <v>372875.15</v>
      </c>
      <c r="K9" s="38">
        <v>164579.93</v>
      </c>
      <c r="L9" s="38">
        <v>222795.3</v>
      </c>
      <c r="M9" s="38">
        <v>89544.73</v>
      </c>
      <c r="N9" s="38">
        <v>71590.45</v>
      </c>
      <c r="O9" s="38">
        <v>137553.74</v>
      </c>
      <c r="P9" s="10">
        <f t="shared" si="2"/>
        <v>2067721.6</v>
      </c>
    </row>
    <row r="10" spans="1:16" ht="40.5" x14ac:dyDescent="0.25">
      <c r="A10" s="105"/>
      <c r="B10" s="110"/>
      <c r="C10" s="111"/>
      <c r="D10" s="39" t="s">
        <v>81</v>
      </c>
      <c r="E10" s="38">
        <v>400968.4</v>
      </c>
      <c r="F10" s="38">
        <v>141446.78</v>
      </c>
      <c r="G10" s="38">
        <v>193315.06</v>
      </c>
      <c r="H10" s="38">
        <v>431225.02</v>
      </c>
      <c r="I10" s="38">
        <v>391709.31</v>
      </c>
      <c r="J10" s="38">
        <v>128235.62</v>
      </c>
      <c r="K10" s="38">
        <v>318020.95</v>
      </c>
      <c r="L10" s="38">
        <v>346796.29</v>
      </c>
      <c r="M10" s="38">
        <v>186631.89</v>
      </c>
      <c r="N10" s="38">
        <v>126261.6</v>
      </c>
      <c r="O10" s="38">
        <v>67457.5</v>
      </c>
      <c r="P10" s="10">
        <f t="shared" si="2"/>
        <v>2732068.42</v>
      </c>
    </row>
    <row r="11" spans="1:16" ht="20.25" x14ac:dyDescent="0.25">
      <c r="A11" s="105"/>
      <c r="B11" s="110"/>
      <c r="C11" s="111"/>
      <c r="D11" s="39" t="s">
        <v>73</v>
      </c>
      <c r="E11" s="40">
        <f>E9-E10</f>
        <v>-332129.29000000004</v>
      </c>
      <c r="F11" s="40">
        <f>F9-F10</f>
        <v>-48887.31</v>
      </c>
      <c r="G11" s="40">
        <f t="shared" ref="G11:O11" si="3">G9-G10</f>
        <v>-140315.18</v>
      </c>
      <c r="H11" s="40">
        <f t="shared" si="3"/>
        <v>292737.89</v>
      </c>
      <c r="I11" s="40">
        <f t="shared" si="3"/>
        <v>-321288.38</v>
      </c>
      <c r="J11" s="40">
        <f t="shared" si="3"/>
        <v>244639.53000000003</v>
      </c>
      <c r="K11" s="40">
        <f t="shared" si="3"/>
        <v>-153441.02000000002</v>
      </c>
      <c r="L11" s="40">
        <f t="shared" si="3"/>
        <v>-124000.98999999999</v>
      </c>
      <c r="M11" s="40">
        <f t="shared" si="3"/>
        <v>-97087.160000000018</v>
      </c>
      <c r="N11" s="40">
        <f t="shared" si="3"/>
        <v>-54671.150000000009</v>
      </c>
      <c r="O11" s="40">
        <f t="shared" si="3"/>
        <v>70096.239999999991</v>
      </c>
      <c r="P11" s="10">
        <f t="shared" si="2"/>
        <v>-664346.82000000007</v>
      </c>
    </row>
    <row r="12" spans="1:16" ht="20.25" x14ac:dyDescent="0.25">
      <c r="A12" s="105"/>
      <c r="B12" s="110"/>
      <c r="C12" s="111"/>
      <c r="D12" s="37" t="s">
        <v>74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10">
        <f t="shared" si="2"/>
        <v>0</v>
      </c>
    </row>
    <row r="13" spans="1:16" ht="20.25" x14ac:dyDescent="0.25">
      <c r="A13" s="105"/>
      <c r="B13" s="110"/>
      <c r="C13" s="111"/>
      <c r="D13" s="37" t="s">
        <v>75</v>
      </c>
      <c r="E13" s="38">
        <v>20212806.170000002</v>
      </c>
      <c r="F13" s="38">
        <v>15402849.85</v>
      </c>
      <c r="G13" s="38">
        <v>21315507.289999999</v>
      </c>
      <c r="H13" s="38">
        <v>83724820.879999995</v>
      </c>
      <c r="I13" s="38">
        <v>19605541.93</v>
      </c>
      <c r="J13" s="38">
        <v>17314221.960000001</v>
      </c>
      <c r="K13" s="38">
        <v>18398435.920000002</v>
      </c>
      <c r="L13" s="38">
        <v>10877756.699999999</v>
      </c>
      <c r="M13" s="38">
        <v>15209234.939999999</v>
      </c>
      <c r="N13" s="38">
        <v>12541935.619999999</v>
      </c>
      <c r="O13" s="38">
        <v>11119425.15</v>
      </c>
      <c r="P13" s="10">
        <f>SUM(E13:O13)</f>
        <v>245722536.41</v>
      </c>
    </row>
    <row r="14" spans="1:16" ht="20.25" x14ac:dyDescent="0.25">
      <c r="A14" s="105"/>
      <c r="B14" s="110"/>
      <c r="C14" s="111"/>
      <c r="D14" s="37" t="s">
        <v>76</v>
      </c>
      <c r="E14" s="38">
        <v>16823986.670000002</v>
      </c>
      <c r="F14" s="38">
        <v>10784995.25</v>
      </c>
      <c r="G14" s="38">
        <v>17591591.760000002</v>
      </c>
      <c r="H14" s="38">
        <v>75965990.920000002</v>
      </c>
      <c r="I14" s="38">
        <v>17094069.640000001</v>
      </c>
      <c r="J14" s="38">
        <v>16124295.119999999</v>
      </c>
      <c r="K14" s="38">
        <v>16767549.789999999</v>
      </c>
      <c r="L14" s="38">
        <v>9882005.0399999991</v>
      </c>
      <c r="M14" s="38">
        <v>14242149.289999999</v>
      </c>
      <c r="N14" s="38">
        <v>11978592.16</v>
      </c>
      <c r="O14" s="38">
        <v>9901199.0899999999</v>
      </c>
      <c r="P14" s="9">
        <f>SUM(E14:O14)</f>
        <v>217156424.72999999</v>
      </c>
    </row>
    <row r="15" spans="1:16" ht="20.25" x14ac:dyDescent="0.25">
      <c r="A15" s="105"/>
      <c r="B15" s="110"/>
      <c r="C15" s="111"/>
      <c r="D15" s="41" t="s">
        <v>48</v>
      </c>
      <c r="E15" s="42">
        <f>IF(E11&gt;0,(E7-E8-E11-E12)/(E13-E14),E7/(E13-E14))</f>
        <v>2.0313595929201896E-2</v>
      </c>
      <c r="F15" s="42">
        <f t="shared" ref="F15:O15" si="4">IF(F11&gt;0,(F7-F8-F11-F12)/(F13-F14),F7/(F13-F14))</f>
        <v>2.0043825113073073E-2</v>
      </c>
      <c r="G15" s="42">
        <f>IF(G11&gt;0,(G7-G8-G11-G12)/(G13-G14),G7/(G13-G14))</f>
        <v>1.4232299195035724E-2</v>
      </c>
      <c r="H15" s="42">
        <f t="shared" si="4"/>
        <v>5.5578614587914021E-2</v>
      </c>
      <c r="I15" s="42">
        <f t="shared" si="4"/>
        <v>2.803970017124896E-2</v>
      </c>
      <c r="J15" s="42">
        <f t="shared" si="4"/>
        <v>0.10776765065657298</v>
      </c>
      <c r="K15" s="42">
        <f t="shared" si="4"/>
        <v>0.1009144212907125</v>
      </c>
      <c r="L15" s="42">
        <f t="shared" si="4"/>
        <v>0.223745848437752</v>
      </c>
      <c r="M15" s="42">
        <f t="shared" si="4"/>
        <v>9.2592346913636825E-2</v>
      </c>
      <c r="N15" s="42">
        <f t="shared" si="4"/>
        <v>0.12708135459671463</v>
      </c>
      <c r="O15" s="42">
        <f t="shared" si="4"/>
        <v>5.5373548649911473E-2</v>
      </c>
      <c r="P15" s="8"/>
    </row>
    <row r="16" spans="1:16" ht="20.25" x14ac:dyDescent="0.25">
      <c r="A16" s="106"/>
      <c r="B16" s="52"/>
      <c r="C16" s="37"/>
      <c r="D16" s="41"/>
      <c r="E16" s="77">
        <v>0</v>
      </c>
      <c r="F16" s="77">
        <v>0</v>
      </c>
      <c r="G16" s="77">
        <v>0</v>
      </c>
      <c r="H16" s="77">
        <v>1</v>
      </c>
      <c r="I16" s="77">
        <v>0</v>
      </c>
      <c r="J16" s="77">
        <v>1</v>
      </c>
      <c r="K16" s="77">
        <v>1</v>
      </c>
      <c r="L16" s="77">
        <v>1</v>
      </c>
      <c r="M16" s="77">
        <v>1</v>
      </c>
      <c r="N16" s="77">
        <v>1</v>
      </c>
      <c r="O16" s="77">
        <v>1</v>
      </c>
      <c r="P16" s="8"/>
    </row>
    <row r="17" spans="1:16" ht="20.25" x14ac:dyDescent="0.25">
      <c r="A17" s="104">
        <v>2</v>
      </c>
      <c r="B17" s="114" t="s">
        <v>49</v>
      </c>
      <c r="C17" s="111" t="s">
        <v>47</v>
      </c>
      <c r="D17" s="39" t="s">
        <v>71</v>
      </c>
      <c r="E17" s="43">
        <v>526.4</v>
      </c>
      <c r="F17" s="43">
        <v>525.20000000000005</v>
      </c>
      <c r="G17" s="43">
        <v>533.70000000000005</v>
      </c>
      <c r="H17" s="43">
        <v>519.79999999999995</v>
      </c>
      <c r="I17" s="43">
        <v>571.9</v>
      </c>
      <c r="J17" s="43">
        <v>744.3</v>
      </c>
      <c r="K17" s="43">
        <v>537.4</v>
      </c>
      <c r="L17" s="43">
        <v>549.9</v>
      </c>
      <c r="M17" s="43">
        <v>526.20000000000005</v>
      </c>
      <c r="N17" s="43">
        <v>615.6</v>
      </c>
      <c r="O17" s="43">
        <v>606.79999999999995</v>
      </c>
      <c r="P17" s="8"/>
    </row>
    <row r="18" spans="1:16" ht="20.25" x14ac:dyDescent="0.25">
      <c r="A18" s="105"/>
      <c r="B18" s="114"/>
      <c r="C18" s="111"/>
      <c r="D18" s="39" t="s">
        <v>72</v>
      </c>
      <c r="E18" s="43">
        <v>529.29999999999995</v>
      </c>
      <c r="F18" s="43">
        <v>529.29999999999995</v>
      </c>
      <c r="G18" s="43">
        <v>538.29999999999995</v>
      </c>
      <c r="H18" s="43">
        <v>518.1</v>
      </c>
      <c r="I18" s="44">
        <v>574</v>
      </c>
      <c r="J18" s="43">
        <v>574</v>
      </c>
      <c r="K18" s="43">
        <v>538.29999999999995</v>
      </c>
      <c r="L18" s="43">
        <v>551.70000000000005</v>
      </c>
      <c r="M18" s="43">
        <v>574</v>
      </c>
      <c r="N18" s="43">
        <v>618.79999999999995</v>
      </c>
      <c r="O18" s="43">
        <v>618.79999999999995</v>
      </c>
      <c r="P18" s="8"/>
    </row>
    <row r="19" spans="1:16" ht="40.5" x14ac:dyDescent="0.25">
      <c r="A19" s="105"/>
      <c r="B19" s="114"/>
      <c r="C19" s="111"/>
      <c r="D19" s="45" t="s">
        <v>77</v>
      </c>
      <c r="E19" s="46">
        <f t="shared" ref="E19:O19" si="5">E17/E18</f>
        <v>0.99452106555828457</v>
      </c>
      <c r="F19" s="46">
        <f t="shared" si="5"/>
        <v>0.99225392027205761</v>
      </c>
      <c r="G19" s="46">
        <f t="shared" si="5"/>
        <v>0.99145457923091229</v>
      </c>
      <c r="H19" s="46">
        <f t="shared" si="5"/>
        <v>1.0032812198417294</v>
      </c>
      <c r="I19" s="46">
        <f t="shared" si="5"/>
        <v>0.99634146341463414</v>
      </c>
      <c r="J19" s="46">
        <f t="shared" si="5"/>
        <v>1.2966898954703832</v>
      </c>
      <c r="K19" s="46">
        <f t="shared" si="5"/>
        <v>0.99832806984952638</v>
      </c>
      <c r="L19" s="46">
        <f t="shared" si="5"/>
        <v>0.99673735725937995</v>
      </c>
      <c r="M19" s="46">
        <f t="shared" si="5"/>
        <v>0.91672473867595827</v>
      </c>
      <c r="N19" s="46">
        <f t="shared" si="5"/>
        <v>0.99482870071105378</v>
      </c>
      <c r="O19" s="46">
        <f t="shared" si="5"/>
        <v>0.98060762766645115</v>
      </c>
      <c r="P19" s="8"/>
    </row>
    <row r="20" spans="1:16" ht="20.25" x14ac:dyDescent="0.25">
      <c r="A20" s="106"/>
      <c r="B20" s="48"/>
      <c r="C20" s="37"/>
      <c r="D20" s="45"/>
      <c r="E20" s="77">
        <v>1</v>
      </c>
      <c r="F20" s="77">
        <v>1</v>
      </c>
      <c r="G20" s="77">
        <v>1</v>
      </c>
      <c r="H20" s="77">
        <v>1</v>
      </c>
      <c r="I20" s="77">
        <v>1</v>
      </c>
      <c r="J20" s="77">
        <v>1</v>
      </c>
      <c r="K20" s="77">
        <v>1</v>
      </c>
      <c r="L20" s="77">
        <v>1</v>
      </c>
      <c r="M20" s="77">
        <v>0</v>
      </c>
      <c r="N20" s="77">
        <v>1</v>
      </c>
      <c r="O20" s="77">
        <v>1</v>
      </c>
      <c r="P20" s="8"/>
    </row>
    <row r="21" spans="1:16" ht="162" x14ac:dyDescent="0.25">
      <c r="A21" s="47">
        <v>3</v>
      </c>
      <c r="B21" s="48" t="s">
        <v>50</v>
      </c>
      <c r="C21" s="49" t="s">
        <v>54</v>
      </c>
      <c r="D21" s="50" t="s">
        <v>50</v>
      </c>
      <c r="E21" s="43">
        <v>1</v>
      </c>
      <c r="F21" s="43">
        <v>1</v>
      </c>
      <c r="G21" s="43">
        <v>1</v>
      </c>
      <c r="H21" s="43">
        <v>1</v>
      </c>
      <c r="I21" s="43">
        <v>1</v>
      </c>
      <c r="J21" s="43">
        <v>1</v>
      </c>
      <c r="K21" s="43">
        <v>1</v>
      </c>
      <c r="L21" s="43">
        <v>1</v>
      </c>
      <c r="M21" s="43">
        <v>1</v>
      </c>
      <c r="N21" s="43">
        <v>1</v>
      </c>
      <c r="O21" s="43">
        <v>1</v>
      </c>
      <c r="P21" s="8"/>
    </row>
    <row r="22" spans="1:16" ht="87" customHeight="1" x14ac:dyDescent="0.25">
      <c r="A22" s="95" t="s">
        <v>65</v>
      </c>
      <c r="B22" s="95"/>
      <c r="C22" s="95"/>
      <c r="D22" s="45"/>
      <c r="E22" s="78">
        <f>E16+E20+E21</f>
        <v>2</v>
      </c>
      <c r="F22" s="78">
        <f t="shared" ref="F22:O22" si="6">F16+F20+F21</f>
        <v>2</v>
      </c>
      <c r="G22" s="78">
        <f t="shared" si="6"/>
        <v>2</v>
      </c>
      <c r="H22" s="78">
        <f t="shared" si="6"/>
        <v>3</v>
      </c>
      <c r="I22" s="78">
        <f t="shared" si="6"/>
        <v>2</v>
      </c>
      <c r="J22" s="78">
        <f t="shared" si="6"/>
        <v>3</v>
      </c>
      <c r="K22" s="78">
        <f t="shared" si="6"/>
        <v>3</v>
      </c>
      <c r="L22" s="78">
        <f t="shared" si="6"/>
        <v>3</v>
      </c>
      <c r="M22" s="78">
        <f t="shared" si="6"/>
        <v>2</v>
      </c>
      <c r="N22" s="78">
        <f t="shared" si="6"/>
        <v>3</v>
      </c>
      <c r="O22" s="78">
        <f t="shared" si="6"/>
        <v>3</v>
      </c>
      <c r="P22" s="8"/>
    </row>
    <row r="23" spans="1:16" ht="20.25" x14ac:dyDescent="0.25">
      <c r="A23" s="96" t="s">
        <v>45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8"/>
    </row>
    <row r="24" spans="1:16" ht="81" x14ac:dyDescent="0.25">
      <c r="A24" s="51">
        <v>4</v>
      </c>
      <c r="B24" s="52" t="s">
        <v>2</v>
      </c>
      <c r="C24" s="53" t="s">
        <v>51</v>
      </c>
      <c r="D24" s="53"/>
      <c r="E24" s="43">
        <v>1</v>
      </c>
      <c r="F24" s="43">
        <v>1</v>
      </c>
      <c r="G24" s="43">
        <v>1</v>
      </c>
      <c r="H24" s="43">
        <v>1</v>
      </c>
      <c r="I24" s="43">
        <v>1</v>
      </c>
      <c r="J24" s="43">
        <v>1</v>
      </c>
      <c r="K24" s="43">
        <v>1</v>
      </c>
      <c r="L24" s="43">
        <v>1</v>
      </c>
      <c r="M24" s="43">
        <v>1</v>
      </c>
      <c r="N24" s="43">
        <v>1</v>
      </c>
      <c r="O24" s="43">
        <v>1</v>
      </c>
      <c r="P24" s="8"/>
    </row>
    <row r="25" spans="1:16" ht="81" x14ac:dyDescent="0.25">
      <c r="A25" s="54">
        <v>5</v>
      </c>
      <c r="B25" s="55" t="s">
        <v>3</v>
      </c>
      <c r="C25" s="56" t="s">
        <v>4</v>
      </c>
      <c r="D25" s="56"/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8"/>
    </row>
    <row r="26" spans="1:16" ht="101.25" x14ac:dyDescent="0.25">
      <c r="A26" s="51">
        <v>6</v>
      </c>
      <c r="B26" s="52" t="s">
        <v>5</v>
      </c>
      <c r="C26" s="53" t="s">
        <v>6</v>
      </c>
      <c r="D26" s="53"/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8"/>
    </row>
    <row r="27" spans="1:16" ht="182.25" x14ac:dyDescent="0.25">
      <c r="A27" s="54">
        <v>7</v>
      </c>
      <c r="B27" s="55" t="s">
        <v>7</v>
      </c>
      <c r="C27" s="56" t="s">
        <v>8</v>
      </c>
      <c r="D27" s="56"/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8"/>
    </row>
    <row r="28" spans="1:16" ht="81" x14ac:dyDescent="0.25">
      <c r="A28" s="54">
        <v>8</v>
      </c>
      <c r="B28" s="55" t="s">
        <v>9</v>
      </c>
      <c r="C28" s="56" t="s">
        <v>10</v>
      </c>
      <c r="D28" s="56"/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8"/>
    </row>
    <row r="29" spans="1:16" ht="60.75" x14ac:dyDescent="0.25">
      <c r="A29" s="51">
        <v>9</v>
      </c>
      <c r="B29" s="52" t="s">
        <v>11</v>
      </c>
      <c r="C29" s="53" t="s">
        <v>52</v>
      </c>
      <c r="D29" s="53"/>
      <c r="E29" s="43">
        <v>1</v>
      </c>
      <c r="F29" s="43">
        <v>1</v>
      </c>
      <c r="G29" s="43">
        <v>1</v>
      </c>
      <c r="H29" s="43">
        <v>1</v>
      </c>
      <c r="I29" s="43">
        <v>1</v>
      </c>
      <c r="J29" s="43">
        <v>1</v>
      </c>
      <c r="K29" s="43">
        <v>1</v>
      </c>
      <c r="L29" s="43">
        <v>1</v>
      </c>
      <c r="M29" s="43">
        <v>1</v>
      </c>
      <c r="N29" s="43">
        <v>1</v>
      </c>
      <c r="O29" s="43">
        <v>1</v>
      </c>
      <c r="P29" s="8"/>
    </row>
    <row r="30" spans="1:16" ht="105" customHeight="1" x14ac:dyDescent="0.25">
      <c r="A30" s="109" t="s">
        <v>84</v>
      </c>
      <c r="B30" s="109"/>
      <c r="C30" s="109"/>
      <c r="D30" s="58"/>
      <c r="E30" s="59">
        <f>SUM(E24:E29)</f>
        <v>2</v>
      </c>
      <c r="F30" s="59">
        <f t="shared" ref="F30:O30" si="7">SUM(F24:F29)</f>
        <v>2</v>
      </c>
      <c r="G30" s="59">
        <f t="shared" si="7"/>
        <v>2</v>
      </c>
      <c r="H30" s="59">
        <f t="shared" si="7"/>
        <v>2</v>
      </c>
      <c r="I30" s="59">
        <f t="shared" si="7"/>
        <v>2</v>
      </c>
      <c r="J30" s="59">
        <f t="shared" si="7"/>
        <v>2</v>
      </c>
      <c r="K30" s="59">
        <f t="shared" si="7"/>
        <v>2</v>
      </c>
      <c r="L30" s="59">
        <f t="shared" si="7"/>
        <v>2</v>
      </c>
      <c r="M30" s="59">
        <f t="shared" si="7"/>
        <v>2</v>
      </c>
      <c r="N30" s="59">
        <f t="shared" si="7"/>
        <v>2</v>
      </c>
      <c r="O30" s="59">
        <f t="shared" si="7"/>
        <v>2</v>
      </c>
      <c r="P30" s="8"/>
    </row>
    <row r="31" spans="1:16" ht="20.25" x14ac:dyDescent="0.25">
      <c r="A31" s="96" t="s">
        <v>46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8"/>
    </row>
    <row r="32" spans="1:16" ht="20.25" x14ac:dyDescent="0.25">
      <c r="A32" s="101">
        <v>10</v>
      </c>
      <c r="B32" s="98" t="s">
        <v>12</v>
      </c>
      <c r="C32" s="112" t="s">
        <v>55</v>
      </c>
      <c r="D32" s="47" t="s">
        <v>71</v>
      </c>
      <c r="E32" s="60">
        <f>E36</f>
        <v>3388819.5</v>
      </c>
      <c r="F32" s="60">
        <f t="shared" ref="F32:O32" si="8">F36</f>
        <v>4617854.5999999996</v>
      </c>
      <c r="G32" s="60">
        <f t="shared" si="8"/>
        <v>3723915.53</v>
      </c>
      <c r="H32" s="60">
        <f t="shared" si="8"/>
        <v>7758829.96</v>
      </c>
      <c r="I32" s="60">
        <f t="shared" si="8"/>
        <v>2511472.29</v>
      </c>
      <c r="J32" s="60">
        <f t="shared" si="8"/>
        <v>1189926.8400000001</v>
      </c>
      <c r="K32" s="60">
        <f t="shared" si="8"/>
        <v>1630856.13</v>
      </c>
      <c r="L32" s="60">
        <f t="shared" si="8"/>
        <v>995751.66</v>
      </c>
      <c r="M32" s="60">
        <f t="shared" si="8"/>
        <v>967085.65</v>
      </c>
      <c r="N32" s="60">
        <f t="shared" si="8"/>
        <v>563343.46</v>
      </c>
      <c r="O32" s="60">
        <f t="shared" si="8"/>
        <v>1218226.06</v>
      </c>
      <c r="P32" s="15">
        <f>SUM(E32:O32)</f>
        <v>28566081.679999996</v>
      </c>
    </row>
    <row r="33" spans="1:16" ht="20.25" x14ac:dyDescent="0.25">
      <c r="A33" s="102"/>
      <c r="B33" s="99"/>
      <c r="C33" s="112"/>
      <c r="D33" s="47" t="s">
        <v>72</v>
      </c>
      <c r="E33" s="60">
        <v>3228912</v>
      </c>
      <c r="F33" s="60">
        <v>5304413.96</v>
      </c>
      <c r="G33" s="60">
        <v>2895974</v>
      </c>
      <c r="H33" s="60">
        <v>6478100</v>
      </c>
      <c r="I33" s="60">
        <v>1761987.5</v>
      </c>
      <c r="J33" s="60">
        <v>1239332.24</v>
      </c>
      <c r="K33" s="60">
        <v>1333816</v>
      </c>
      <c r="L33" s="60">
        <v>864989.34</v>
      </c>
      <c r="M33" s="60">
        <v>891153</v>
      </c>
      <c r="N33" s="60">
        <v>382355.56</v>
      </c>
      <c r="O33" s="60">
        <v>755172</v>
      </c>
      <c r="P33" s="15">
        <f>SUM(E33:O33)</f>
        <v>25136205.599999998</v>
      </c>
    </row>
    <row r="34" spans="1:16" ht="108.75" customHeight="1" x14ac:dyDescent="0.25">
      <c r="A34" s="102"/>
      <c r="B34" s="99"/>
      <c r="C34" s="112"/>
      <c r="D34" s="52" t="s">
        <v>78</v>
      </c>
      <c r="E34" s="46">
        <f>E32/E33*100</f>
        <v>104.95236475939885</v>
      </c>
      <c r="F34" s="46">
        <f t="shared" ref="F34:P34" si="9">F32/F33*100</f>
        <v>87.056829177035027</v>
      </c>
      <c r="G34" s="46">
        <f t="shared" si="9"/>
        <v>128.58939790205298</v>
      </c>
      <c r="H34" s="46">
        <f t="shared" si="9"/>
        <v>119.77014803723314</v>
      </c>
      <c r="I34" s="46">
        <f t="shared" si="9"/>
        <v>142.53632843592817</v>
      </c>
      <c r="J34" s="46">
        <f t="shared" si="9"/>
        <v>96.01354677902998</v>
      </c>
      <c r="K34" s="46">
        <f t="shared" si="9"/>
        <v>122.26994802881357</v>
      </c>
      <c r="L34" s="46">
        <f t="shared" si="9"/>
        <v>115.11721751391757</v>
      </c>
      <c r="M34" s="46">
        <f t="shared" si="9"/>
        <v>108.52071978661353</v>
      </c>
      <c r="N34" s="46">
        <f t="shared" si="9"/>
        <v>147.33497271492533</v>
      </c>
      <c r="O34" s="46">
        <f t="shared" si="9"/>
        <v>161.31769451197871</v>
      </c>
      <c r="P34" s="12">
        <f t="shared" si="9"/>
        <v>113.64516241862694</v>
      </c>
    </row>
    <row r="35" spans="1:16" ht="20.25" x14ac:dyDescent="0.25">
      <c r="A35" s="103"/>
      <c r="B35" s="100"/>
      <c r="C35" s="51"/>
      <c r="D35" s="52"/>
      <c r="E35" s="77">
        <v>1</v>
      </c>
      <c r="F35" s="77">
        <v>0</v>
      </c>
      <c r="G35" s="77">
        <v>1</v>
      </c>
      <c r="H35" s="77">
        <v>1</v>
      </c>
      <c r="I35" s="77">
        <v>1</v>
      </c>
      <c r="J35" s="77">
        <v>0</v>
      </c>
      <c r="K35" s="77">
        <v>1</v>
      </c>
      <c r="L35" s="77">
        <v>1</v>
      </c>
      <c r="M35" s="77">
        <v>1</v>
      </c>
      <c r="N35" s="77">
        <v>1</v>
      </c>
      <c r="O35" s="77">
        <v>1</v>
      </c>
      <c r="P35" s="12"/>
    </row>
    <row r="36" spans="1:16" ht="20.25" x14ac:dyDescent="0.25">
      <c r="A36" s="101">
        <v>11</v>
      </c>
      <c r="B36" s="98" t="s">
        <v>13</v>
      </c>
      <c r="C36" s="113" t="s">
        <v>56</v>
      </c>
      <c r="D36" s="37" t="s">
        <v>71</v>
      </c>
      <c r="E36" s="38">
        <v>3388819.5</v>
      </c>
      <c r="F36" s="38">
        <v>4617854.5999999996</v>
      </c>
      <c r="G36" s="38">
        <v>3723915.53</v>
      </c>
      <c r="H36" s="38">
        <v>7758829.96</v>
      </c>
      <c r="I36" s="38">
        <v>2511472.29</v>
      </c>
      <c r="J36" s="38">
        <v>1189926.8400000001</v>
      </c>
      <c r="K36" s="38">
        <v>1630856.13</v>
      </c>
      <c r="L36" s="38">
        <v>995751.66</v>
      </c>
      <c r="M36" s="38">
        <v>967085.65</v>
      </c>
      <c r="N36" s="38">
        <v>563343.46</v>
      </c>
      <c r="O36" s="38">
        <v>1218226.06</v>
      </c>
      <c r="P36" s="14">
        <f t="shared" ref="P36:P37" si="10">SUM(E36:O36)</f>
        <v>28566081.679999996</v>
      </c>
    </row>
    <row r="37" spans="1:16" ht="20.25" x14ac:dyDescent="0.25">
      <c r="A37" s="102"/>
      <c r="B37" s="99"/>
      <c r="C37" s="113"/>
      <c r="D37" s="37" t="s">
        <v>72</v>
      </c>
      <c r="E37" s="38">
        <v>2506129.98</v>
      </c>
      <c r="F37" s="38">
        <v>4625682.91</v>
      </c>
      <c r="G37" s="38">
        <v>2748282.65</v>
      </c>
      <c r="H37" s="38">
        <v>5137798.99</v>
      </c>
      <c r="I37" s="38">
        <v>1956033.88</v>
      </c>
      <c r="J37" s="38">
        <v>548211.52</v>
      </c>
      <c r="K37" s="38">
        <v>1243555.01</v>
      </c>
      <c r="L37" s="38">
        <v>645651.61</v>
      </c>
      <c r="M37" s="38">
        <v>539990.68000000005</v>
      </c>
      <c r="N37" s="38">
        <v>267729.62</v>
      </c>
      <c r="O37" s="38">
        <v>1065853.6599999999</v>
      </c>
      <c r="P37" s="14">
        <f t="shared" si="10"/>
        <v>21284920.510000002</v>
      </c>
    </row>
    <row r="38" spans="1:16" ht="40.5" x14ac:dyDescent="0.25">
      <c r="A38" s="102"/>
      <c r="B38" s="99"/>
      <c r="C38" s="113"/>
      <c r="D38" s="41" t="s">
        <v>79</v>
      </c>
      <c r="E38" s="42">
        <f>E36/E37</f>
        <v>1.3522121865363104</v>
      </c>
      <c r="F38" s="42">
        <f t="shared" ref="F38:P38" si="11">F36/F37</f>
        <v>0.99830764231956393</v>
      </c>
      <c r="G38" s="42">
        <f t="shared" si="11"/>
        <v>1.3549972853046974</v>
      </c>
      <c r="H38" s="42">
        <f t="shared" si="11"/>
        <v>1.5101466552314455</v>
      </c>
      <c r="I38" s="42">
        <f t="shared" si="11"/>
        <v>1.2839615487641758</v>
      </c>
      <c r="J38" s="42">
        <f t="shared" si="11"/>
        <v>2.1705615379990557</v>
      </c>
      <c r="K38" s="42">
        <f t="shared" si="11"/>
        <v>1.3114467127594138</v>
      </c>
      <c r="L38" s="42">
        <f t="shared" si="11"/>
        <v>1.5422429752788815</v>
      </c>
      <c r="M38" s="42">
        <f t="shared" si="11"/>
        <v>1.7909302619815586</v>
      </c>
      <c r="N38" s="42">
        <f t="shared" si="11"/>
        <v>2.1041506726076853</v>
      </c>
      <c r="O38" s="42">
        <f t="shared" si="11"/>
        <v>1.1429580867602407</v>
      </c>
      <c r="P38" s="11">
        <f t="shared" si="11"/>
        <v>1.3420807311250793</v>
      </c>
    </row>
    <row r="39" spans="1:16" ht="20.25" x14ac:dyDescent="0.25">
      <c r="A39" s="103"/>
      <c r="B39" s="100"/>
      <c r="C39" s="39"/>
      <c r="D39" s="41"/>
      <c r="E39" s="77">
        <v>1</v>
      </c>
      <c r="F39" s="77">
        <v>1</v>
      </c>
      <c r="G39" s="77">
        <v>1</v>
      </c>
      <c r="H39" s="77">
        <v>1</v>
      </c>
      <c r="I39" s="77">
        <v>1</v>
      </c>
      <c r="J39" s="77">
        <v>1</v>
      </c>
      <c r="K39" s="77">
        <v>1</v>
      </c>
      <c r="L39" s="77">
        <v>1</v>
      </c>
      <c r="M39" s="77">
        <v>1</v>
      </c>
      <c r="N39" s="77">
        <v>1</v>
      </c>
      <c r="O39" s="77">
        <v>1</v>
      </c>
      <c r="P39" s="76"/>
    </row>
    <row r="40" spans="1:16" ht="60.75" x14ac:dyDescent="0.25">
      <c r="A40" s="51">
        <v>12</v>
      </c>
      <c r="B40" s="48" t="s">
        <v>14</v>
      </c>
      <c r="C40" s="61" t="s">
        <v>63</v>
      </c>
      <c r="D40" s="61"/>
      <c r="E40" s="43">
        <v>1</v>
      </c>
      <c r="F40" s="43">
        <v>1</v>
      </c>
      <c r="G40" s="43">
        <v>1</v>
      </c>
      <c r="H40" s="43">
        <v>1</v>
      </c>
      <c r="I40" s="43">
        <v>1</v>
      </c>
      <c r="J40" s="43">
        <v>1</v>
      </c>
      <c r="K40" s="43">
        <v>1</v>
      </c>
      <c r="L40" s="43">
        <v>1</v>
      </c>
      <c r="M40" s="43">
        <v>1</v>
      </c>
      <c r="N40" s="43">
        <v>1</v>
      </c>
      <c r="O40" s="43">
        <v>1</v>
      </c>
      <c r="P40" s="8"/>
    </row>
    <row r="41" spans="1:16" ht="81" x14ac:dyDescent="0.25">
      <c r="A41" s="54">
        <v>13</v>
      </c>
      <c r="B41" s="62" t="s">
        <v>15</v>
      </c>
      <c r="C41" s="56" t="s">
        <v>29</v>
      </c>
      <c r="D41" s="56"/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8"/>
    </row>
    <row r="42" spans="1:16" ht="101.25" x14ac:dyDescent="0.25">
      <c r="A42" s="54">
        <v>14</v>
      </c>
      <c r="B42" s="62" t="s">
        <v>16</v>
      </c>
      <c r="C42" s="56" t="s">
        <v>17</v>
      </c>
      <c r="D42" s="56"/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8"/>
    </row>
    <row r="43" spans="1:16" ht="60.75" x14ac:dyDescent="0.25">
      <c r="A43" s="51">
        <v>15</v>
      </c>
      <c r="B43" s="48" t="s">
        <v>18</v>
      </c>
      <c r="C43" s="53" t="s">
        <v>57</v>
      </c>
      <c r="D43" s="53"/>
      <c r="E43" s="43">
        <v>1</v>
      </c>
      <c r="F43" s="43">
        <v>1</v>
      </c>
      <c r="G43" s="43">
        <v>1</v>
      </c>
      <c r="H43" s="43">
        <v>1</v>
      </c>
      <c r="I43" s="43">
        <v>1</v>
      </c>
      <c r="J43" s="43">
        <v>1</v>
      </c>
      <c r="K43" s="43">
        <v>1</v>
      </c>
      <c r="L43" s="43">
        <v>1</v>
      </c>
      <c r="M43" s="43">
        <v>1</v>
      </c>
      <c r="N43" s="43">
        <v>1</v>
      </c>
      <c r="O43" s="43">
        <v>1</v>
      </c>
      <c r="P43" s="8"/>
    </row>
    <row r="44" spans="1:16" ht="81" x14ac:dyDescent="0.25">
      <c r="A44" s="51">
        <v>16</v>
      </c>
      <c r="B44" s="62" t="s">
        <v>19</v>
      </c>
      <c r="C44" s="56" t="s">
        <v>20</v>
      </c>
      <c r="D44" s="56"/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8"/>
    </row>
    <row r="45" spans="1:16" ht="162" x14ac:dyDescent="0.25">
      <c r="A45" s="51">
        <v>17</v>
      </c>
      <c r="B45" s="62" t="s">
        <v>21</v>
      </c>
      <c r="C45" s="63" t="s">
        <v>22</v>
      </c>
      <c r="D45" s="63"/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8"/>
    </row>
    <row r="46" spans="1:16" ht="101.25" x14ac:dyDescent="0.25">
      <c r="A46" s="51">
        <v>18</v>
      </c>
      <c r="B46" s="48" t="s">
        <v>23</v>
      </c>
      <c r="C46" s="64" t="s">
        <v>58</v>
      </c>
      <c r="D46" s="64"/>
      <c r="E46" s="65">
        <v>0</v>
      </c>
      <c r="F46" s="65">
        <v>0</v>
      </c>
      <c r="G46" s="65">
        <v>0</v>
      </c>
      <c r="H46" s="65">
        <v>1</v>
      </c>
      <c r="I46" s="65">
        <v>1</v>
      </c>
      <c r="J46" s="65">
        <v>0</v>
      </c>
      <c r="K46" s="65">
        <v>1</v>
      </c>
      <c r="L46" s="65">
        <v>0</v>
      </c>
      <c r="M46" s="65">
        <v>0</v>
      </c>
      <c r="N46" s="65">
        <v>0</v>
      </c>
      <c r="O46" s="65">
        <v>0</v>
      </c>
      <c r="P46" s="8"/>
    </row>
    <row r="47" spans="1:16" ht="60.75" x14ac:dyDescent="0.25">
      <c r="A47" s="51">
        <v>19</v>
      </c>
      <c r="B47" s="48" t="s">
        <v>24</v>
      </c>
      <c r="C47" s="64" t="s">
        <v>59</v>
      </c>
      <c r="D47" s="64"/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8"/>
    </row>
    <row r="48" spans="1:16" ht="60.75" x14ac:dyDescent="0.25">
      <c r="A48" s="51">
        <v>20</v>
      </c>
      <c r="B48" s="48" t="s">
        <v>25</v>
      </c>
      <c r="C48" s="64" t="s">
        <v>60</v>
      </c>
      <c r="D48" s="64"/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8"/>
    </row>
    <row r="49" spans="1:16" ht="121.5" x14ac:dyDescent="0.25">
      <c r="A49" s="51">
        <v>21</v>
      </c>
      <c r="B49" s="48" t="s">
        <v>26</v>
      </c>
      <c r="C49" s="64" t="s">
        <v>61</v>
      </c>
      <c r="D49" s="64"/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8"/>
    </row>
    <row r="50" spans="1:16" ht="101.25" x14ac:dyDescent="0.25">
      <c r="A50" s="51">
        <v>22</v>
      </c>
      <c r="B50" s="48" t="s">
        <v>27</v>
      </c>
      <c r="C50" s="64" t="s">
        <v>62</v>
      </c>
      <c r="D50" s="64"/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8"/>
    </row>
    <row r="51" spans="1:16" ht="101.25" x14ac:dyDescent="0.25">
      <c r="A51" s="51">
        <v>23</v>
      </c>
      <c r="B51" s="48" t="s">
        <v>41</v>
      </c>
      <c r="C51" s="67" t="s">
        <v>42</v>
      </c>
      <c r="D51" s="67"/>
      <c r="E51" s="66">
        <v>1</v>
      </c>
      <c r="F51" s="66">
        <v>1</v>
      </c>
      <c r="G51" s="66">
        <v>1</v>
      </c>
      <c r="H51" s="66">
        <v>1</v>
      </c>
      <c r="I51" s="66">
        <v>1</v>
      </c>
      <c r="J51" s="66">
        <v>0</v>
      </c>
      <c r="K51" s="66">
        <v>1</v>
      </c>
      <c r="L51" s="66">
        <v>1</v>
      </c>
      <c r="M51" s="66">
        <v>1</v>
      </c>
      <c r="N51" s="66">
        <v>1</v>
      </c>
      <c r="O51" s="66">
        <v>1</v>
      </c>
      <c r="P51" s="8"/>
    </row>
    <row r="52" spans="1:16" ht="79.5" customHeight="1" x14ac:dyDescent="0.25">
      <c r="A52" s="109" t="s">
        <v>86</v>
      </c>
      <c r="B52" s="109"/>
      <c r="C52" s="109"/>
      <c r="D52" s="68"/>
      <c r="E52" s="70">
        <f>SUM(E40:E51)+E35+E39</f>
        <v>5</v>
      </c>
      <c r="F52" s="70">
        <f t="shared" ref="F52:O52" si="12">SUM(F40:F51)+F35+F39</f>
        <v>4</v>
      </c>
      <c r="G52" s="70">
        <f t="shared" si="12"/>
        <v>5</v>
      </c>
      <c r="H52" s="70">
        <f t="shared" si="12"/>
        <v>6</v>
      </c>
      <c r="I52" s="70">
        <f t="shared" si="12"/>
        <v>6</v>
      </c>
      <c r="J52" s="70">
        <f t="shared" si="12"/>
        <v>3</v>
      </c>
      <c r="K52" s="70">
        <f t="shared" si="12"/>
        <v>6</v>
      </c>
      <c r="L52" s="70">
        <f t="shared" si="12"/>
        <v>5</v>
      </c>
      <c r="M52" s="70">
        <f t="shared" si="12"/>
        <v>5</v>
      </c>
      <c r="N52" s="70">
        <f t="shared" si="12"/>
        <v>5</v>
      </c>
      <c r="O52" s="70">
        <f t="shared" si="12"/>
        <v>5</v>
      </c>
      <c r="P52" s="8"/>
    </row>
    <row r="53" spans="1:16" s="3" customFormat="1" ht="20.25" x14ac:dyDescent="0.25">
      <c r="A53" s="96" t="s">
        <v>28</v>
      </c>
      <c r="B53" s="96"/>
      <c r="C53" s="96"/>
      <c r="D53" s="69"/>
      <c r="E53" s="70">
        <f t="shared" ref="E53:O53" si="13">E52+E30+E22</f>
        <v>9</v>
      </c>
      <c r="F53" s="70">
        <f t="shared" si="13"/>
        <v>8</v>
      </c>
      <c r="G53" s="70">
        <f t="shared" si="13"/>
        <v>9</v>
      </c>
      <c r="H53" s="70">
        <f t="shared" si="13"/>
        <v>11</v>
      </c>
      <c r="I53" s="70">
        <f t="shared" si="13"/>
        <v>10</v>
      </c>
      <c r="J53" s="70">
        <f t="shared" si="13"/>
        <v>8</v>
      </c>
      <c r="K53" s="70">
        <f t="shared" si="13"/>
        <v>11</v>
      </c>
      <c r="L53" s="70">
        <f t="shared" si="13"/>
        <v>10</v>
      </c>
      <c r="M53" s="70">
        <f t="shared" si="13"/>
        <v>9</v>
      </c>
      <c r="N53" s="70">
        <f t="shared" si="13"/>
        <v>10</v>
      </c>
      <c r="O53" s="70">
        <f t="shared" si="13"/>
        <v>10</v>
      </c>
      <c r="P53" s="13"/>
    </row>
    <row r="54" spans="1:16" ht="20.25" x14ac:dyDescent="0.3">
      <c r="A54" s="97" t="s">
        <v>83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8"/>
    </row>
    <row r="55" spans="1:16" ht="20.25" x14ac:dyDescent="0.3">
      <c r="A55" s="91" t="s">
        <v>68</v>
      </c>
      <c r="B55" s="91"/>
      <c r="C55" s="91"/>
      <c r="D55" s="71"/>
      <c r="E55" s="72"/>
      <c r="F55" s="72"/>
      <c r="G55" s="72"/>
      <c r="H55" s="72">
        <v>1</v>
      </c>
      <c r="I55" s="72"/>
      <c r="J55" s="72"/>
      <c r="K55" s="72">
        <v>1</v>
      </c>
      <c r="L55" s="72"/>
      <c r="M55" s="72"/>
      <c r="N55" s="72"/>
      <c r="O55" s="72"/>
      <c r="P55" s="8"/>
    </row>
    <row r="56" spans="1:16" ht="20.25" x14ac:dyDescent="0.3">
      <c r="A56" s="91" t="s">
        <v>69</v>
      </c>
      <c r="B56" s="91"/>
      <c r="C56" s="91"/>
      <c r="D56" s="71"/>
      <c r="E56" s="72"/>
      <c r="F56" s="72"/>
      <c r="G56" s="72"/>
      <c r="H56" s="72"/>
      <c r="I56" s="72">
        <v>1</v>
      </c>
      <c r="J56" s="72"/>
      <c r="K56" s="72"/>
      <c r="L56" s="72">
        <v>1</v>
      </c>
      <c r="M56" s="72"/>
      <c r="N56" s="72">
        <v>1</v>
      </c>
      <c r="O56" s="72">
        <v>1</v>
      </c>
      <c r="P56" s="8"/>
    </row>
    <row r="57" spans="1:16" ht="20.25" x14ac:dyDescent="0.3">
      <c r="A57" s="91" t="s">
        <v>70</v>
      </c>
      <c r="B57" s="91"/>
      <c r="C57" s="91"/>
      <c r="D57" s="73"/>
      <c r="E57" s="72">
        <v>1</v>
      </c>
      <c r="F57" s="72">
        <v>1</v>
      </c>
      <c r="G57" s="72">
        <v>1</v>
      </c>
      <c r="H57" s="72"/>
      <c r="I57" s="72"/>
      <c r="J57" s="72">
        <v>1</v>
      </c>
      <c r="K57" s="72"/>
      <c r="L57" s="72"/>
      <c r="M57" s="72">
        <v>1</v>
      </c>
      <c r="N57" s="72"/>
      <c r="O57" s="72"/>
      <c r="P57" s="8"/>
    </row>
    <row r="58" spans="1:16" ht="20.25" x14ac:dyDescent="0.3">
      <c r="A58" s="34"/>
      <c r="B58" s="34"/>
      <c r="C58" s="34"/>
      <c r="D58" s="3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8"/>
    </row>
    <row r="59" spans="1:16" ht="20.25" x14ac:dyDescent="0.3">
      <c r="A59" s="34"/>
      <c r="B59" s="75"/>
      <c r="C59" s="34" t="s">
        <v>85</v>
      </c>
      <c r="D59" s="3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8"/>
    </row>
  </sheetData>
  <mergeCells count="40">
    <mergeCell ref="A1:O1"/>
    <mergeCell ref="A3:A5"/>
    <mergeCell ref="B3:B5"/>
    <mergeCell ref="C3:C5"/>
    <mergeCell ref="E3:O3"/>
    <mergeCell ref="E4:E5"/>
    <mergeCell ref="F4:F5"/>
    <mergeCell ref="G4:G5"/>
    <mergeCell ref="H4:H5"/>
    <mergeCell ref="I4:I5"/>
    <mergeCell ref="D4:D5"/>
    <mergeCell ref="J4:J5"/>
    <mergeCell ref="K4:K5"/>
    <mergeCell ref="L4:L5"/>
    <mergeCell ref="M4:M5"/>
    <mergeCell ref="N4:N5"/>
    <mergeCell ref="A23:O23"/>
    <mergeCell ref="A30:C30"/>
    <mergeCell ref="A31:O31"/>
    <mergeCell ref="A52:C52"/>
    <mergeCell ref="B7:B15"/>
    <mergeCell ref="C7:C15"/>
    <mergeCell ref="C32:C34"/>
    <mergeCell ref="C36:C38"/>
    <mergeCell ref="C17:C19"/>
    <mergeCell ref="B17:B19"/>
    <mergeCell ref="O4:O5"/>
    <mergeCell ref="A55:C55"/>
    <mergeCell ref="A56:C56"/>
    <mergeCell ref="A57:C57"/>
    <mergeCell ref="A6:O6"/>
    <mergeCell ref="A22:C22"/>
    <mergeCell ref="A53:C53"/>
    <mergeCell ref="A54:O54"/>
    <mergeCell ref="B32:B35"/>
    <mergeCell ref="A32:A35"/>
    <mergeCell ref="A36:A39"/>
    <mergeCell ref="B36:B39"/>
    <mergeCell ref="A17:A20"/>
    <mergeCell ref="A7:A16"/>
  </mergeCells>
  <pageMargins left="0.59055118110236227" right="0.39370078740157483" top="0.39370078740157483" bottom="0.39370078740157483" header="0.31496062992125984" footer="0.31496062992125984"/>
  <pageSetup paperSize="9" scale="4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zoomScale="68" zoomScaleNormal="100" zoomScaleSheetLayoutView="68" workbookViewId="0">
      <pane xSplit="3" ySplit="5" topLeftCell="D6" activePane="bottomRight" state="frozen"/>
      <selection pane="topRight" activeCell="C1" sqref="C1"/>
      <selection pane="bottomLeft" activeCell="A7" sqref="A7"/>
      <selection pane="bottomRight" activeCell="F8" sqref="F8"/>
    </sheetView>
  </sheetViews>
  <sheetFormatPr defaultColWidth="9.140625" defaultRowHeight="15" x14ac:dyDescent="0.25"/>
  <cols>
    <col min="1" max="1" width="6.85546875" style="2" customWidth="1"/>
    <col min="2" max="2" width="11.85546875" style="2" customWidth="1"/>
    <col min="3" max="3" width="54" style="2" customWidth="1"/>
    <col min="4" max="4" width="13" style="1" customWidth="1"/>
    <col min="5" max="5" width="14.42578125" style="1" customWidth="1"/>
    <col min="6" max="6" width="11.42578125" style="1" customWidth="1"/>
    <col min="7" max="7" width="10.7109375" style="1" customWidth="1"/>
    <col min="8" max="8" width="9.85546875" style="1" customWidth="1"/>
    <col min="9" max="9" width="12.28515625" style="1" customWidth="1"/>
    <col min="10" max="10" width="11.28515625" style="1" customWidth="1"/>
    <col min="11" max="11" width="12.42578125" style="1" customWidth="1"/>
    <col min="12" max="12" width="12" style="1" customWidth="1"/>
    <col min="13" max="13" width="14.28515625" style="1" customWidth="1"/>
    <col min="14" max="14" width="10.140625" style="1" customWidth="1"/>
    <col min="15" max="16384" width="9.140625" style="1"/>
  </cols>
  <sheetData>
    <row r="1" spans="1:14" ht="69" customHeight="1" x14ac:dyDescent="0.25">
      <c r="A1" s="134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21" thickBot="1" x14ac:dyDescent="0.35">
      <c r="A2" s="16"/>
      <c r="B2" s="16"/>
      <c r="C2" s="16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0.25" x14ac:dyDescent="0.25">
      <c r="A3" s="143" t="s">
        <v>43</v>
      </c>
      <c r="B3" s="141" t="s">
        <v>0</v>
      </c>
      <c r="C3" s="141" t="s">
        <v>1</v>
      </c>
      <c r="D3" s="139" t="s">
        <v>64</v>
      </c>
      <c r="E3" s="139"/>
      <c r="F3" s="139"/>
      <c r="G3" s="139"/>
      <c r="H3" s="139"/>
      <c r="I3" s="139"/>
      <c r="J3" s="139"/>
      <c r="K3" s="139"/>
      <c r="L3" s="139"/>
      <c r="M3" s="139"/>
      <c r="N3" s="140"/>
    </row>
    <row r="4" spans="1:14" ht="15" customHeight="1" x14ac:dyDescent="0.25">
      <c r="A4" s="144"/>
      <c r="B4" s="142"/>
      <c r="C4" s="142"/>
      <c r="D4" s="122" t="s">
        <v>30</v>
      </c>
      <c r="E4" s="122" t="s">
        <v>31</v>
      </c>
      <c r="F4" s="107" t="s">
        <v>32</v>
      </c>
      <c r="G4" s="122" t="s">
        <v>34</v>
      </c>
      <c r="H4" s="123" t="s">
        <v>33</v>
      </c>
      <c r="I4" s="123" t="s">
        <v>35</v>
      </c>
      <c r="J4" s="122" t="s">
        <v>36</v>
      </c>
      <c r="K4" s="122" t="s">
        <v>37</v>
      </c>
      <c r="L4" s="123" t="s">
        <v>38</v>
      </c>
      <c r="M4" s="107" t="s">
        <v>39</v>
      </c>
      <c r="N4" s="115" t="s">
        <v>40</v>
      </c>
    </row>
    <row r="5" spans="1:14" ht="39" customHeight="1" x14ac:dyDescent="0.25">
      <c r="A5" s="144"/>
      <c r="B5" s="142"/>
      <c r="C5" s="142"/>
      <c r="D5" s="122"/>
      <c r="E5" s="122"/>
      <c r="F5" s="108"/>
      <c r="G5" s="122"/>
      <c r="H5" s="123"/>
      <c r="I5" s="123"/>
      <c r="J5" s="122"/>
      <c r="K5" s="122"/>
      <c r="L5" s="123"/>
      <c r="M5" s="108"/>
      <c r="N5" s="115"/>
    </row>
    <row r="6" spans="1:14" ht="20.25" x14ac:dyDescent="0.25">
      <c r="A6" s="127" t="s">
        <v>44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45"/>
    </row>
    <row r="7" spans="1:14" ht="145.5" customHeight="1" x14ac:dyDescent="0.25">
      <c r="A7" s="17">
        <v>1</v>
      </c>
      <c r="B7" s="20" t="s">
        <v>48</v>
      </c>
      <c r="C7" s="26" t="s">
        <v>53</v>
      </c>
      <c r="D7" s="79">
        <v>0</v>
      </c>
      <c r="E7" s="79">
        <v>0</v>
      </c>
      <c r="F7" s="79">
        <v>0</v>
      </c>
      <c r="G7" s="79">
        <v>1</v>
      </c>
      <c r="H7" s="79">
        <v>0</v>
      </c>
      <c r="I7" s="79">
        <v>1</v>
      </c>
      <c r="J7" s="79">
        <v>1</v>
      </c>
      <c r="K7" s="79">
        <v>1</v>
      </c>
      <c r="L7" s="79">
        <v>1</v>
      </c>
      <c r="M7" s="79">
        <v>1</v>
      </c>
      <c r="N7" s="79">
        <v>1</v>
      </c>
    </row>
    <row r="8" spans="1:14" ht="238.5" customHeight="1" x14ac:dyDescent="0.25">
      <c r="A8" s="17">
        <v>2</v>
      </c>
      <c r="B8" s="18" t="s">
        <v>49</v>
      </c>
      <c r="C8" s="26" t="s">
        <v>47</v>
      </c>
      <c r="D8" s="79">
        <v>1</v>
      </c>
      <c r="E8" s="79">
        <v>1</v>
      </c>
      <c r="F8" s="79">
        <v>1</v>
      </c>
      <c r="G8" s="79">
        <v>1</v>
      </c>
      <c r="H8" s="79">
        <v>1</v>
      </c>
      <c r="I8" s="79">
        <v>1</v>
      </c>
      <c r="J8" s="79">
        <v>1</v>
      </c>
      <c r="K8" s="79">
        <v>1</v>
      </c>
      <c r="L8" s="79">
        <v>0</v>
      </c>
      <c r="M8" s="79">
        <v>1</v>
      </c>
      <c r="N8" s="79">
        <v>1</v>
      </c>
    </row>
    <row r="9" spans="1:14" ht="144" customHeight="1" x14ac:dyDescent="0.25">
      <c r="A9" s="17">
        <v>3</v>
      </c>
      <c r="B9" s="18" t="s">
        <v>50</v>
      </c>
      <c r="C9" s="19" t="s">
        <v>54</v>
      </c>
      <c r="D9" s="79">
        <v>1</v>
      </c>
      <c r="E9" s="79">
        <v>1</v>
      </c>
      <c r="F9" s="79">
        <v>1</v>
      </c>
      <c r="G9" s="79">
        <v>1</v>
      </c>
      <c r="H9" s="79">
        <v>1</v>
      </c>
      <c r="I9" s="79">
        <v>1</v>
      </c>
      <c r="J9" s="79">
        <v>1</v>
      </c>
      <c r="K9" s="79">
        <v>1</v>
      </c>
      <c r="L9" s="79">
        <v>1</v>
      </c>
      <c r="M9" s="79">
        <v>1</v>
      </c>
      <c r="N9" s="79">
        <v>1</v>
      </c>
    </row>
    <row r="10" spans="1:14" ht="106.5" customHeight="1" x14ac:dyDescent="0.25">
      <c r="A10" s="136" t="s">
        <v>88</v>
      </c>
      <c r="B10" s="137"/>
      <c r="C10" s="138"/>
      <c r="D10" s="80">
        <f>SUM(D7:D9)</f>
        <v>2</v>
      </c>
      <c r="E10" s="80">
        <f t="shared" ref="E10:N10" si="0">SUM(E7:E9)</f>
        <v>2</v>
      </c>
      <c r="F10" s="81">
        <f t="shared" si="0"/>
        <v>2</v>
      </c>
      <c r="G10" s="81">
        <f t="shared" si="0"/>
        <v>3</v>
      </c>
      <c r="H10" s="81">
        <f t="shared" si="0"/>
        <v>2</v>
      </c>
      <c r="I10" s="81">
        <f t="shared" si="0"/>
        <v>3</v>
      </c>
      <c r="J10" s="81">
        <f t="shared" si="0"/>
        <v>3</v>
      </c>
      <c r="K10" s="81">
        <f t="shared" si="0"/>
        <v>3</v>
      </c>
      <c r="L10" s="81">
        <f t="shared" si="0"/>
        <v>2</v>
      </c>
      <c r="M10" s="81">
        <f t="shared" si="0"/>
        <v>3</v>
      </c>
      <c r="N10" s="81">
        <f t="shared" si="0"/>
        <v>3</v>
      </c>
    </row>
    <row r="11" spans="1:14" ht="18.75" customHeight="1" x14ac:dyDescent="0.25">
      <c r="A11" s="127" t="s">
        <v>45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45"/>
    </row>
    <row r="12" spans="1:14" ht="58.9" customHeight="1" x14ac:dyDescent="0.25">
      <c r="A12" s="82">
        <v>4</v>
      </c>
      <c r="B12" s="20" t="s">
        <v>2</v>
      </c>
      <c r="C12" s="21" t="s">
        <v>51</v>
      </c>
      <c r="D12" s="79">
        <v>1</v>
      </c>
      <c r="E12" s="79">
        <v>1</v>
      </c>
      <c r="F12" s="79">
        <v>1</v>
      </c>
      <c r="G12" s="79">
        <v>1</v>
      </c>
      <c r="H12" s="79">
        <v>1</v>
      </c>
      <c r="I12" s="79">
        <v>1</v>
      </c>
      <c r="J12" s="79">
        <v>1</v>
      </c>
      <c r="K12" s="79">
        <v>1</v>
      </c>
      <c r="L12" s="79">
        <v>1</v>
      </c>
      <c r="M12" s="79">
        <v>1</v>
      </c>
      <c r="N12" s="79">
        <v>1</v>
      </c>
    </row>
    <row r="13" spans="1:14" ht="62.25" customHeight="1" x14ac:dyDescent="0.25">
      <c r="A13" s="83">
        <v>5</v>
      </c>
      <c r="B13" s="22" t="s">
        <v>3</v>
      </c>
      <c r="C13" s="23" t="s">
        <v>4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84">
        <v>0</v>
      </c>
    </row>
    <row r="14" spans="1:14" ht="123.75" customHeight="1" x14ac:dyDescent="0.25">
      <c r="A14" s="82">
        <v>6</v>
      </c>
      <c r="B14" s="20" t="s">
        <v>5</v>
      </c>
      <c r="C14" s="21" t="s">
        <v>6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85">
        <v>0</v>
      </c>
    </row>
    <row r="15" spans="1:14" ht="204" customHeight="1" x14ac:dyDescent="0.25">
      <c r="A15" s="83">
        <v>7</v>
      </c>
      <c r="B15" s="22" t="s">
        <v>7</v>
      </c>
      <c r="C15" s="23" t="s">
        <v>8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84">
        <v>0</v>
      </c>
    </row>
    <row r="16" spans="1:14" ht="113.25" customHeight="1" x14ac:dyDescent="0.25">
      <c r="A16" s="83">
        <v>8</v>
      </c>
      <c r="B16" s="22" t="s">
        <v>9</v>
      </c>
      <c r="C16" s="23" t="s">
        <v>10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84">
        <v>0</v>
      </c>
    </row>
    <row r="17" spans="1:14" ht="78" customHeight="1" x14ac:dyDescent="0.25">
      <c r="A17" s="82">
        <v>9</v>
      </c>
      <c r="B17" s="20" t="s">
        <v>11</v>
      </c>
      <c r="C17" s="21" t="s">
        <v>52</v>
      </c>
      <c r="D17" s="79">
        <v>1</v>
      </c>
      <c r="E17" s="79">
        <v>1</v>
      </c>
      <c r="F17" s="79">
        <v>1</v>
      </c>
      <c r="G17" s="79">
        <v>1</v>
      </c>
      <c r="H17" s="79">
        <v>1</v>
      </c>
      <c r="I17" s="79">
        <v>1</v>
      </c>
      <c r="J17" s="79">
        <v>1</v>
      </c>
      <c r="K17" s="79">
        <v>1</v>
      </c>
      <c r="L17" s="79">
        <v>1</v>
      </c>
      <c r="M17" s="79">
        <v>1</v>
      </c>
      <c r="N17" s="85">
        <v>1</v>
      </c>
    </row>
    <row r="18" spans="1:14" ht="82.5" customHeight="1" x14ac:dyDescent="0.25">
      <c r="A18" s="135" t="s">
        <v>87</v>
      </c>
      <c r="B18" s="132"/>
      <c r="C18" s="133"/>
      <c r="D18" s="25">
        <f>SUM(D12:D17)</f>
        <v>2</v>
      </c>
      <c r="E18" s="25">
        <f t="shared" ref="E18:N18" si="1">SUM(E12:E17)</f>
        <v>2</v>
      </c>
      <c r="F18" s="86">
        <f t="shared" si="1"/>
        <v>2</v>
      </c>
      <c r="G18" s="86">
        <f t="shared" si="1"/>
        <v>2</v>
      </c>
      <c r="H18" s="86">
        <f t="shared" si="1"/>
        <v>2</v>
      </c>
      <c r="I18" s="86">
        <f t="shared" si="1"/>
        <v>2</v>
      </c>
      <c r="J18" s="86">
        <f t="shared" si="1"/>
        <v>2</v>
      </c>
      <c r="K18" s="86">
        <f t="shared" si="1"/>
        <v>2</v>
      </c>
      <c r="L18" s="86">
        <f t="shared" si="1"/>
        <v>2</v>
      </c>
      <c r="M18" s="86">
        <f t="shared" si="1"/>
        <v>2</v>
      </c>
      <c r="N18" s="86">
        <f t="shared" si="1"/>
        <v>2</v>
      </c>
    </row>
    <row r="19" spans="1:14" ht="16.5" customHeight="1" x14ac:dyDescent="0.25">
      <c r="A19" s="127" t="s">
        <v>46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45"/>
    </row>
    <row r="20" spans="1:14" ht="152.25" customHeight="1" x14ac:dyDescent="0.25">
      <c r="A20" s="82">
        <v>10</v>
      </c>
      <c r="B20" s="18" t="s">
        <v>12</v>
      </c>
      <c r="C20" s="21" t="s">
        <v>55</v>
      </c>
      <c r="D20" s="87">
        <f>Расчеты!E35</f>
        <v>1</v>
      </c>
      <c r="E20" s="87">
        <f>Расчеты!F35</f>
        <v>0</v>
      </c>
      <c r="F20" s="87">
        <f>Расчеты!G35</f>
        <v>1</v>
      </c>
      <c r="G20" s="87">
        <f>Расчеты!H35</f>
        <v>1</v>
      </c>
      <c r="H20" s="87">
        <f>Расчеты!I35</f>
        <v>1</v>
      </c>
      <c r="I20" s="87">
        <f>Расчеты!J35</f>
        <v>0</v>
      </c>
      <c r="J20" s="87">
        <f>Расчеты!K35</f>
        <v>1</v>
      </c>
      <c r="K20" s="87">
        <f>Расчеты!L35</f>
        <v>1</v>
      </c>
      <c r="L20" s="87">
        <f>Расчеты!M35</f>
        <v>1</v>
      </c>
      <c r="M20" s="87">
        <f>Расчеты!N35</f>
        <v>1</v>
      </c>
      <c r="N20" s="87">
        <f>Расчеты!O35</f>
        <v>1</v>
      </c>
    </row>
    <row r="21" spans="1:14" ht="46.5" customHeight="1" x14ac:dyDescent="0.25">
      <c r="A21" s="82">
        <v>11</v>
      </c>
      <c r="B21" s="18" t="s">
        <v>13</v>
      </c>
      <c r="C21" s="26" t="s">
        <v>56</v>
      </c>
      <c r="D21" s="87">
        <f>Расчеты!E39</f>
        <v>1</v>
      </c>
      <c r="E21" s="87">
        <f>Расчеты!F39</f>
        <v>1</v>
      </c>
      <c r="F21" s="87">
        <f>Расчеты!G39</f>
        <v>1</v>
      </c>
      <c r="G21" s="87">
        <f>Расчеты!H39</f>
        <v>1</v>
      </c>
      <c r="H21" s="87">
        <f>Расчеты!I39</f>
        <v>1</v>
      </c>
      <c r="I21" s="87">
        <f>Расчеты!J39</f>
        <v>1</v>
      </c>
      <c r="J21" s="87">
        <f>Расчеты!K39</f>
        <v>1</v>
      </c>
      <c r="K21" s="87">
        <f>Расчеты!L39</f>
        <v>1</v>
      </c>
      <c r="L21" s="87">
        <f>Расчеты!M39</f>
        <v>1</v>
      </c>
      <c r="M21" s="87">
        <f>Расчеты!N39</f>
        <v>1</v>
      </c>
      <c r="N21" s="87">
        <f>Расчеты!O39</f>
        <v>1</v>
      </c>
    </row>
    <row r="22" spans="1:14" ht="73.5" customHeight="1" x14ac:dyDescent="0.25">
      <c r="A22" s="82">
        <v>12</v>
      </c>
      <c r="B22" s="18" t="s">
        <v>14</v>
      </c>
      <c r="C22" s="26" t="s">
        <v>63</v>
      </c>
      <c r="D22" s="79">
        <v>1</v>
      </c>
      <c r="E22" s="79">
        <v>1</v>
      </c>
      <c r="F22" s="79">
        <v>1</v>
      </c>
      <c r="G22" s="79">
        <v>1</v>
      </c>
      <c r="H22" s="79">
        <v>1</v>
      </c>
      <c r="I22" s="79">
        <v>1</v>
      </c>
      <c r="J22" s="79">
        <v>1</v>
      </c>
      <c r="K22" s="79">
        <v>1</v>
      </c>
      <c r="L22" s="79">
        <v>1</v>
      </c>
      <c r="M22" s="79">
        <v>1</v>
      </c>
      <c r="N22" s="85">
        <v>1</v>
      </c>
    </row>
    <row r="23" spans="1:14" ht="84.75" customHeight="1" x14ac:dyDescent="0.25">
      <c r="A23" s="83">
        <v>13</v>
      </c>
      <c r="B23" s="27" t="s">
        <v>15</v>
      </c>
      <c r="C23" s="23" t="s">
        <v>29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84">
        <v>0</v>
      </c>
    </row>
    <row r="24" spans="1:14" ht="128.25" customHeight="1" x14ac:dyDescent="0.25">
      <c r="A24" s="83">
        <v>14</v>
      </c>
      <c r="B24" s="27" t="s">
        <v>16</v>
      </c>
      <c r="C24" s="23" t="s">
        <v>17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84">
        <v>0</v>
      </c>
    </row>
    <row r="25" spans="1:14" ht="60" customHeight="1" x14ac:dyDescent="0.25">
      <c r="A25" s="82">
        <v>15</v>
      </c>
      <c r="B25" s="18" t="s">
        <v>18</v>
      </c>
      <c r="C25" s="21" t="s">
        <v>57</v>
      </c>
      <c r="D25" s="79">
        <v>1</v>
      </c>
      <c r="E25" s="79">
        <v>1</v>
      </c>
      <c r="F25" s="79">
        <v>1</v>
      </c>
      <c r="G25" s="79">
        <v>1</v>
      </c>
      <c r="H25" s="79">
        <v>1</v>
      </c>
      <c r="I25" s="79">
        <v>1</v>
      </c>
      <c r="J25" s="79">
        <v>1</v>
      </c>
      <c r="K25" s="79">
        <v>1</v>
      </c>
      <c r="L25" s="79">
        <v>1</v>
      </c>
      <c r="M25" s="79">
        <v>1</v>
      </c>
      <c r="N25" s="85">
        <v>1</v>
      </c>
    </row>
    <row r="26" spans="1:14" ht="80.25" customHeight="1" x14ac:dyDescent="0.25">
      <c r="A26" s="83">
        <v>16</v>
      </c>
      <c r="B26" s="27" t="s">
        <v>19</v>
      </c>
      <c r="C26" s="23" t="s">
        <v>20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84">
        <v>0</v>
      </c>
    </row>
    <row r="27" spans="1:14" ht="162.75" customHeight="1" x14ac:dyDescent="0.25">
      <c r="A27" s="83">
        <v>17</v>
      </c>
      <c r="B27" s="27" t="s">
        <v>21</v>
      </c>
      <c r="C27" s="28" t="s">
        <v>22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28.25" customHeight="1" x14ac:dyDescent="0.25">
      <c r="A28" s="82">
        <v>18</v>
      </c>
      <c r="B28" s="18" t="s">
        <v>23</v>
      </c>
      <c r="C28" s="29" t="s">
        <v>58</v>
      </c>
      <c r="D28" s="79">
        <v>0</v>
      </c>
      <c r="E28" s="79">
        <v>0</v>
      </c>
      <c r="F28" s="79">
        <v>0</v>
      </c>
      <c r="G28" s="79">
        <v>1</v>
      </c>
      <c r="H28" s="79">
        <v>1</v>
      </c>
      <c r="I28" s="79">
        <v>0</v>
      </c>
      <c r="J28" s="79">
        <v>1</v>
      </c>
      <c r="K28" s="79">
        <v>0</v>
      </c>
      <c r="L28" s="79">
        <v>0</v>
      </c>
      <c r="M28" s="79">
        <v>0</v>
      </c>
      <c r="N28" s="79">
        <v>0</v>
      </c>
    </row>
    <row r="29" spans="1:14" ht="63.75" customHeight="1" x14ac:dyDescent="0.25">
      <c r="A29" s="82">
        <v>19</v>
      </c>
      <c r="B29" s="18" t="s">
        <v>24</v>
      </c>
      <c r="C29" s="29" t="s">
        <v>59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</row>
    <row r="30" spans="1:14" ht="70.5" customHeight="1" x14ac:dyDescent="0.25">
      <c r="A30" s="82">
        <v>20</v>
      </c>
      <c r="B30" s="18" t="s">
        <v>25</v>
      </c>
      <c r="C30" s="29" t="s">
        <v>60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</row>
    <row r="31" spans="1:14" ht="132.75" customHeight="1" x14ac:dyDescent="0.25">
      <c r="A31" s="82">
        <v>21</v>
      </c>
      <c r="B31" s="18" t="s">
        <v>26</v>
      </c>
      <c r="C31" s="29" t="s">
        <v>61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</row>
    <row r="32" spans="1:14" ht="106.5" customHeight="1" x14ac:dyDescent="0.25">
      <c r="A32" s="82">
        <v>22</v>
      </c>
      <c r="B32" s="18" t="s">
        <v>27</v>
      </c>
      <c r="C32" s="29" t="s">
        <v>62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</row>
    <row r="33" spans="1:14" ht="102" customHeight="1" x14ac:dyDescent="0.25">
      <c r="A33" s="82">
        <v>23</v>
      </c>
      <c r="B33" s="18" t="s">
        <v>41</v>
      </c>
      <c r="C33" s="30" t="s">
        <v>42</v>
      </c>
      <c r="D33" s="79">
        <v>1</v>
      </c>
      <c r="E33" s="79">
        <v>1</v>
      </c>
      <c r="F33" s="79">
        <v>1</v>
      </c>
      <c r="G33" s="79">
        <v>1</v>
      </c>
      <c r="H33" s="79">
        <v>1</v>
      </c>
      <c r="I33" s="79">
        <v>0</v>
      </c>
      <c r="J33" s="79">
        <v>1</v>
      </c>
      <c r="K33" s="79">
        <v>1</v>
      </c>
      <c r="L33" s="79">
        <v>1</v>
      </c>
      <c r="M33" s="79">
        <v>1</v>
      </c>
      <c r="N33" s="79">
        <v>1</v>
      </c>
    </row>
    <row r="34" spans="1:14" ht="90" customHeight="1" x14ac:dyDescent="0.25">
      <c r="A34" s="131" t="s">
        <v>89</v>
      </c>
      <c r="B34" s="132"/>
      <c r="C34" s="133"/>
      <c r="D34" s="88">
        <f>SUM(D20:D33)</f>
        <v>5</v>
      </c>
      <c r="E34" s="88">
        <f t="shared" ref="E34:N34" si="2">SUM(E20:E33)</f>
        <v>4</v>
      </c>
      <c r="F34" s="88">
        <f t="shared" si="2"/>
        <v>5</v>
      </c>
      <c r="G34" s="88">
        <f t="shared" si="2"/>
        <v>6</v>
      </c>
      <c r="H34" s="88">
        <f t="shared" si="2"/>
        <v>6</v>
      </c>
      <c r="I34" s="88">
        <f t="shared" si="2"/>
        <v>3</v>
      </c>
      <c r="J34" s="88">
        <f t="shared" si="2"/>
        <v>6</v>
      </c>
      <c r="K34" s="88">
        <f t="shared" si="2"/>
        <v>5</v>
      </c>
      <c r="L34" s="88">
        <f t="shared" si="2"/>
        <v>5</v>
      </c>
      <c r="M34" s="88">
        <f t="shared" si="2"/>
        <v>5</v>
      </c>
      <c r="N34" s="88">
        <f t="shared" si="2"/>
        <v>5</v>
      </c>
    </row>
    <row r="35" spans="1:14" s="3" customFormat="1" ht="15.75" customHeight="1" x14ac:dyDescent="0.2">
      <c r="A35" s="127" t="s">
        <v>28</v>
      </c>
      <c r="B35" s="128"/>
      <c r="C35" s="129"/>
      <c r="D35" s="89">
        <f>D7+D8+D9+D12+D13+D14+D15+D16+D17+D20+D21+D22+D23+D24+D25+D26+D27+D28+D29+D30+D31+D32+D33</f>
        <v>9</v>
      </c>
      <c r="E35" s="89">
        <f t="shared" ref="E35:N35" si="3">E7+E8+E9+E12+E13+E14+E15+E16+E17+E20+E21+E22+E23+E24+E25+E26+E27+E28+E29+E30+E31+E32+E33</f>
        <v>8</v>
      </c>
      <c r="F35" s="90">
        <f t="shared" si="3"/>
        <v>9</v>
      </c>
      <c r="G35" s="90">
        <f t="shared" si="3"/>
        <v>11</v>
      </c>
      <c r="H35" s="90">
        <f t="shared" si="3"/>
        <v>10</v>
      </c>
      <c r="I35" s="90">
        <f t="shared" si="3"/>
        <v>8</v>
      </c>
      <c r="J35" s="90">
        <f t="shared" si="3"/>
        <v>11</v>
      </c>
      <c r="K35" s="90">
        <f t="shared" si="3"/>
        <v>10</v>
      </c>
      <c r="L35" s="90">
        <f t="shared" si="3"/>
        <v>9</v>
      </c>
      <c r="M35" s="90">
        <f t="shared" si="3"/>
        <v>10</v>
      </c>
      <c r="N35" s="90">
        <f t="shared" si="3"/>
        <v>10</v>
      </c>
    </row>
    <row r="36" spans="1:14" ht="20.25" customHeight="1" x14ac:dyDescent="0.3">
      <c r="A36" s="130">
        <v>1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7" spans="1:14" ht="15" customHeight="1" x14ac:dyDescent="0.3">
      <c r="A37" s="126" t="s">
        <v>68</v>
      </c>
      <c r="B37" s="126"/>
      <c r="C37" s="126"/>
      <c r="D37" s="31"/>
      <c r="E37" s="31"/>
      <c r="F37" s="31"/>
      <c r="G37" s="31">
        <v>1</v>
      </c>
      <c r="H37" s="31"/>
      <c r="I37" s="31"/>
      <c r="J37" s="31">
        <v>1</v>
      </c>
      <c r="K37" s="31"/>
      <c r="L37" s="31"/>
      <c r="M37" s="31"/>
      <c r="N37" s="31"/>
    </row>
    <row r="38" spans="1:14" ht="15" customHeight="1" x14ac:dyDescent="0.3">
      <c r="A38" s="126" t="s">
        <v>69</v>
      </c>
      <c r="B38" s="126"/>
      <c r="C38" s="126"/>
      <c r="D38" s="31"/>
      <c r="E38" s="31"/>
      <c r="F38" s="31"/>
      <c r="G38" s="31"/>
      <c r="H38" s="31">
        <v>1</v>
      </c>
      <c r="I38" s="31"/>
      <c r="J38" s="31"/>
      <c r="K38" s="31">
        <v>1</v>
      </c>
      <c r="L38" s="31"/>
      <c r="M38" s="31">
        <v>1</v>
      </c>
      <c r="N38" s="31">
        <v>1</v>
      </c>
    </row>
    <row r="39" spans="1:14" ht="15" customHeight="1" x14ac:dyDescent="0.3">
      <c r="A39" s="126" t="s">
        <v>70</v>
      </c>
      <c r="B39" s="126"/>
      <c r="C39" s="126"/>
      <c r="D39" s="31">
        <v>1</v>
      </c>
      <c r="E39" s="31">
        <v>1</v>
      </c>
      <c r="F39" s="31">
        <v>1</v>
      </c>
      <c r="G39" s="31"/>
      <c r="H39" s="31"/>
      <c r="I39" s="31">
        <v>1</v>
      </c>
      <c r="J39" s="31"/>
      <c r="K39" s="31"/>
      <c r="L39" s="31">
        <v>1</v>
      </c>
      <c r="M39" s="31"/>
      <c r="N39" s="31"/>
    </row>
    <row r="40" spans="1:14" ht="20.25" x14ac:dyDescent="0.3">
      <c r="A40" s="16"/>
      <c r="B40" s="16"/>
      <c r="C40" s="1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20.25" x14ac:dyDescent="0.3">
      <c r="A41" s="16"/>
      <c r="B41" s="33"/>
      <c r="C41" s="16" t="s">
        <v>85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</sheetData>
  <mergeCells count="27">
    <mergeCell ref="A11:N11"/>
    <mergeCell ref="A19:N19"/>
    <mergeCell ref="A6:N6"/>
    <mergeCell ref="B3:B5"/>
    <mergeCell ref="I4:I5"/>
    <mergeCell ref="J4:J5"/>
    <mergeCell ref="A1:N1"/>
    <mergeCell ref="A18:C18"/>
    <mergeCell ref="A10:C10"/>
    <mergeCell ref="A37:C37"/>
    <mergeCell ref="D3:N3"/>
    <mergeCell ref="C3:C5"/>
    <mergeCell ref="D4:D5"/>
    <mergeCell ref="G4:G5"/>
    <mergeCell ref="H4:H5"/>
    <mergeCell ref="K4:K5"/>
    <mergeCell ref="L4:L5"/>
    <mergeCell ref="M4:M5"/>
    <mergeCell ref="N4:N5"/>
    <mergeCell ref="E4:E5"/>
    <mergeCell ref="F4:F5"/>
    <mergeCell ref="A3:A5"/>
    <mergeCell ref="A38:C38"/>
    <mergeCell ref="A39:C39"/>
    <mergeCell ref="A35:C35"/>
    <mergeCell ref="A36:N36"/>
    <mergeCell ref="A34:C34"/>
  </mergeCells>
  <phoneticPr fontId="8" type="noConversion"/>
  <pageMargins left="0.59055118110236227" right="0.39370078740157483" top="0.59055118110236227" bottom="0.39370078740157483" header="0.31496062992125984" footer="0.31496062992125984"/>
  <pageSetup paperSize="9" scale="4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K13" sqref="K13"/>
    </sheetView>
  </sheetViews>
  <sheetFormatPr defaultColWidth="9.140625" defaultRowHeight="15" x14ac:dyDescent="0.25"/>
  <cols>
    <col min="1" max="1" width="6.85546875" style="2" customWidth="1"/>
    <col min="2" max="2" width="24.140625" style="2" customWidth="1"/>
    <col min="3" max="3" width="28.140625" style="1" customWidth="1"/>
    <col min="4" max="4" width="26.28515625" style="1" customWidth="1"/>
    <col min="5" max="5" width="23.5703125" style="1" customWidth="1"/>
    <col min="6" max="6" width="19.5703125" style="1" customWidth="1"/>
    <col min="7" max="7" width="9.85546875" style="1" customWidth="1"/>
    <col min="8" max="16384" width="9.140625" style="1"/>
  </cols>
  <sheetData>
    <row r="1" spans="1:7" ht="39.75" customHeight="1" x14ac:dyDescent="0.3">
      <c r="A1" s="147" t="s">
        <v>93</v>
      </c>
      <c r="B1" s="147"/>
      <c r="C1" s="147"/>
      <c r="D1" s="147"/>
      <c r="E1" s="147"/>
      <c r="F1" s="147"/>
      <c r="G1" s="147"/>
    </row>
    <row r="3" spans="1:7" ht="15" customHeight="1" x14ac:dyDescent="0.25">
      <c r="A3" s="148" t="s">
        <v>43</v>
      </c>
      <c r="B3" s="148" t="s">
        <v>64</v>
      </c>
      <c r="C3" s="149" t="s">
        <v>1</v>
      </c>
      <c r="D3" s="149"/>
      <c r="E3" s="149"/>
      <c r="F3" s="149"/>
      <c r="G3" s="149"/>
    </row>
    <row r="4" spans="1:7" ht="102" customHeight="1" x14ac:dyDescent="0.25">
      <c r="A4" s="148"/>
      <c r="B4" s="148"/>
      <c r="C4" s="6" t="s">
        <v>67</v>
      </c>
      <c r="D4" s="6" t="s">
        <v>90</v>
      </c>
      <c r="E4" s="6" t="s">
        <v>91</v>
      </c>
      <c r="F4" s="6" t="s">
        <v>92</v>
      </c>
      <c r="G4" s="6" t="s">
        <v>66</v>
      </c>
    </row>
    <row r="5" spans="1:7" ht="18.75" customHeight="1" x14ac:dyDescent="0.25">
      <c r="A5" s="150" t="s">
        <v>68</v>
      </c>
      <c r="B5" s="150"/>
      <c r="C5" s="150"/>
      <c r="D5" s="150"/>
      <c r="E5" s="150"/>
      <c r="F5" s="150"/>
      <c r="G5" s="150"/>
    </row>
    <row r="6" spans="1:7" ht="18.75" x14ac:dyDescent="0.25">
      <c r="A6" s="4">
        <v>1</v>
      </c>
      <c r="B6" s="7" t="s">
        <v>34</v>
      </c>
      <c r="C6" s="4">
        <v>3</v>
      </c>
      <c r="D6" s="4">
        <v>2</v>
      </c>
      <c r="E6" s="4">
        <v>6</v>
      </c>
      <c r="F6" s="4">
        <f>SUM(C6:E6)</f>
        <v>11</v>
      </c>
      <c r="G6" s="4">
        <v>1</v>
      </c>
    </row>
    <row r="7" spans="1:7" ht="18.75" x14ac:dyDescent="0.25">
      <c r="A7" s="4">
        <v>2</v>
      </c>
      <c r="B7" s="7" t="s">
        <v>36</v>
      </c>
      <c r="C7" s="4">
        <v>3</v>
      </c>
      <c r="D7" s="4">
        <v>2</v>
      </c>
      <c r="E7" s="4">
        <v>6</v>
      </c>
      <c r="F7" s="4">
        <f>SUM(C7:E7)</f>
        <v>11</v>
      </c>
      <c r="G7" s="4">
        <v>2</v>
      </c>
    </row>
    <row r="8" spans="1:7" ht="18.75" customHeight="1" x14ac:dyDescent="0.25">
      <c r="A8" s="146" t="s">
        <v>69</v>
      </c>
      <c r="B8" s="146"/>
      <c r="C8" s="146"/>
      <c r="D8" s="146"/>
      <c r="E8" s="146"/>
      <c r="F8" s="146"/>
      <c r="G8" s="146"/>
    </row>
    <row r="9" spans="1:7" ht="18.75" x14ac:dyDescent="0.25">
      <c r="A9" s="4">
        <v>3</v>
      </c>
      <c r="B9" s="7" t="s">
        <v>37</v>
      </c>
      <c r="C9" s="4">
        <v>3</v>
      </c>
      <c r="D9" s="4">
        <v>2</v>
      </c>
      <c r="E9" s="4">
        <v>5</v>
      </c>
      <c r="F9" s="4">
        <f>SUM(C9:E9)</f>
        <v>10</v>
      </c>
      <c r="G9" s="5" t="s">
        <v>82</v>
      </c>
    </row>
    <row r="10" spans="1:7" ht="18.75" x14ac:dyDescent="0.25">
      <c r="A10" s="4">
        <v>4</v>
      </c>
      <c r="B10" s="7" t="s">
        <v>39</v>
      </c>
      <c r="C10" s="4">
        <v>3</v>
      </c>
      <c r="D10" s="4">
        <v>2</v>
      </c>
      <c r="E10" s="4">
        <v>5</v>
      </c>
      <c r="F10" s="4">
        <f>SUM(C10:E10)</f>
        <v>10</v>
      </c>
      <c r="G10" s="5" t="s">
        <v>82</v>
      </c>
    </row>
    <row r="11" spans="1:7" ht="18.75" x14ac:dyDescent="0.25">
      <c r="A11" s="4">
        <v>5</v>
      </c>
      <c r="B11" s="7" t="s">
        <v>40</v>
      </c>
      <c r="C11" s="4">
        <v>3</v>
      </c>
      <c r="D11" s="4">
        <v>2</v>
      </c>
      <c r="E11" s="4">
        <v>5</v>
      </c>
      <c r="F11" s="4">
        <f>SUM(C11:E11)</f>
        <v>10</v>
      </c>
      <c r="G11" s="5" t="s">
        <v>82</v>
      </c>
    </row>
    <row r="12" spans="1:7" ht="18.75" customHeight="1" x14ac:dyDescent="0.25">
      <c r="A12" s="151" t="s">
        <v>70</v>
      </c>
      <c r="B12" s="152"/>
      <c r="C12" s="152"/>
      <c r="D12" s="152"/>
      <c r="E12" s="152"/>
      <c r="F12" s="152"/>
      <c r="G12" s="153"/>
    </row>
    <row r="13" spans="1:7" ht="18.75" x14ac:dyDescent="0.25">
      <c r="A13" s="4">
        <v>6</v>
      </c>
      <c r="B13" s="7" t="s">
        <v>33</v>
      </c>
      <c r="C13" s="4">
        <v>2</v>
      </c>
      <c r="D13" s="4">
        <v>2</v>
      </c>
      <c r="E13" s="4">
        <v>6</v>
      </c>
      <c r="F13" s="4">
        <f t="shared" ref="F13:F18" si="0">SUM(C13:E13)</f>
        <v>10</v>
      </c>
      <c r="G13" s="5" t="s">
        <v>95</v>
      </c>
    </row>
    <row r="14" spans="1:7" ht="18.75" x14ac:dyDescent="0.25">
      <c r="A14" s="4">
        <v>7</v>
      </c>
      <c r="B14" s="7" t="s">
        <v>30</v>
      </c>
      <c r="C14" s="4">
        <v>2</v>
      </c>
      <c r="D14" s="4">
        <v>2</v>
      </c>
      <c r="E14" s="4">
        <v>5</v>
      </c>
      <c r="F14" s="4">
        <f>SUM(C14:E14)</f>
        <v>9</v>
      </c>
      <c r="G14" s="5" t="s">
        <v>96</v>
      </c>
    </row>
    <row r="15" spans="1:7" ht="18.75" x14ac:dyDescent="0.25">
      <c r="A15" s="4">
        <v>8</v>
      </c>
      <c r="B15" s="7" t="s">
        <v>38</v>
      </c>
      <c r="C15" s="4">
        <v>2</v>
      </c>
      <c r="D15" s="4">
        <v>2</v>
      </c>
      <c r="E15" s="4">
        <v>5</v>
      </c>
      <c r="F15" s="4">
        <f>SUM(C15:E15)</f>
        <v>9</v>
      </c>
      <c r="G15" s="5" t="s">
        <v>96</v>
      </c>
    </row>
    <row r="16" spans="1:7" ht="18.75" x14ac:dyDescent="0.25">
      <c r="A16" s="4">
        <v>9</v>
      </c>
      <c r="B16" s="7" t="s">
        <v>32</v>
      </c>
      <c r="C16" s="4">
        <v>2</v>
      </c>
      <c r="D16" s="4">
        <v>2</v>
      </c>
      <c r="E16" s="4">
        <v>5</v>
      </c>
      <c r="F16" s="4">
        <f t="shared" ref="F16" si="1">SUM(C16:E16)</f>
        <v>9</v>
      </c>
      <c r="G16" s="5" t="s">
        <v>96</v>
      </c>
    </row>
    <row r="17" spans="1:7" ht="18.75" x14ac:dyDescent="0.25">
      <c r="A17" s="4">
        <v>10</v>
      </c>
      <c r="B17" s="7" t="s">
        <v>35</v>
      </c>
      <c r="C17" s="4">
        <v>3</v>
      </c>
      <c r="D17" s="4">
        <v>2</v>
      </c>
      <c r="E17" s="4">
        <v>3</v>
      </c>
      <c r="F17" s="4">
        <f>SUM(C17:E17)</f>
        <v>8</v>
      </c>
      <c r="G17" s="5" t="s">
        <v>97</v>
      </c>
    </row>
    <row r="18" spans="1:7" ht="18.75" x14ac:dyDescent="0.25">
      <c r="A18" s="4">
        <v>11</v>
      </c>
      <c r="B18" s="7" t="s">
        <v>31</v>
      </c>
      <c r="C18" s="4">
        <v>2</v>
      </c>
      <c r="D18" s="4">
        <v>2</v>
      </c>
      <c r="E18" s="4">
        <v>4</v>
      </c>
      <c r="F18" s="4">
        <f t="shared" si="0"/>
        <v>8</v>
      </c>
      <c r="G18" s="5" t="s">
        <v>97</v>
      </c>
    </row>
  </sheetData>
  <mergeCells count="7">
    <mergeCell ref="A12:G12"/>
    <mergeCell ref="A1:G1"/>
    <mergeCell ref="A3:A4"/>
    <mergeCell ref="B3:B4"/>
    <mergeCell ref="C3:G3"/>
    <mergeCell ref="A5:G5"/>
    <mergeCell ref="A8:G8"/>
  </mergeCells>
  <phoneticPr fontId="8" type="noConversion"/>
  <pageMargins left="0.98425196850393704" right="0.39370078740157483" top="0.39370078740157483" bottom="0.3937007874015748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Расчеты</vt:lpstr>
      <vt:lpstr>Результаты 2022</vt:lpstr>
      <vt:lpstr>Ранжирование 2022</vt:lpstr>
      <vt:lpstr>'Ранжирование 2022'!Область_печати</vt:lpstr>
      <vt:lpstr>Расчеты!Область_печати</vt:lpstr>
      <vt:lpstr>'Результаты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2023-03-30T07:25:37Z</dcterms:modified>
</cp:coreProperties>
</file>