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228" windowWidth="15120" windowHeight="7896"/>
  </bookViews>
  <sheets>
    <sheet name="истприл1" sheetId="29" r:id="rId1"/>
    <sheet name="адмприл2" sheetId="71" r:id="rId2"/>
    <sheet name="Дохприл4" sheetId="72" r:id="rId3"/>
    <sheet name="функ прил5" sheetId="35" r:id="rId4"/>
    <sheet name="Ведприд6" sheetId="74" r:id="rId5"/>
    <sheet name="КЦСРприл7" sheetId="73" r:id="rId6"/>
    <sheet name="МП8" sheetId="40" r:id="rId7"/>
    <sheet name="воин10" sheetId="14" r:id="rId8"/>
    <sheet name="сбалан11" sheetId="65" r:id="rId9"/>
    <sheet name="адм ком12" sheetId="68" r:id="rId10"/>
    <sheet name="заимст14" sheetId="42" r:id="rId11"/>
    <sheet name="МРОТ15" sheetId="43" r:id="rId12"/>
    <sheet name="зп культ16" sheetId="44" r:id="rId13"/>
    <sheet name="дорФ18" sheetId="46" r:id="rId14"/>
    <sheet name="Молспец19" sheetId="61" r:id="rId15"/>
    <sheet name="ЖКХ20" sheetId="62" r:id="rId16"/>
    <sheet name="Проекты22" sheetId="75" r:id="rId17"/>
    <sheet name="4,3%МРОТ 23" sheetId="66" r:id="rId18"/>
    <sheet name="4,3% 24" sheetId="67" r:id="rId19"/>
    <sheet name="молод25" sheetId="69" r:id="rId20"/>
  </sheets>
  <externalReferences>
    <externalReference r:id="rId21"/>
    <externalReference r:id="rId22"/>
    <externalReference r:id="rId23"/>
    <externalReference r:id="rId24"/>
    <externalReference r:id="rId25"/>
    <externalReference r:id="rId26"/>
    <externalReference r:id="rId27"/>
  </externalReferences>
  <definedNames>
    <definedName name="_111_" localSheetId="18">[1]ожидаемое!#REF!</definedName>
    <definedName name="_111_" localSheetId="17">[1]ожидаемое!#REF!</definedName>
    <definedName name="_111_" localSheetId="13">[1]ожидаемое!#REF!</definedName>
    <definedName name="_111_" localSheetId="2">[1]ожидаемое!#REF!</definedName>
    <definedName name="_111_" localSheetId="15">[1]ожидаемое!#REF!</definedName>
    <definedName name="_111_" localSheetId="12">[1]ожидаемое!#REF!</definedName>
    <definedName name="_111_" localSheetId="19">[1]ожидаемое!#REF!</definedName>
    <definedName name="_111_" localSheetId="14">[1]ожидаемое!#REF!</definedName>
    <definedName name="_111_" localSheetId="11">[1]ожидаемое!#REF!</definedName>
    <definedName name="_111_" localSheetId="16">[1]ожидаемое!#REF!</definedName>
    <definedName name="_111_">[1]ожидаемое!#REF!</definedName>
    <definedName name="_555_" localSheetId="18">#REF!</definedName>
    <definedName name="_555_" localSheetId="17">#REF!</definedName>
    <definedName name="_555_" localSheetId="13">#REF!</definedName>
    <definedName name="_555_" localSheetId="2">#REF!</definedName>
    <definedName name="_555_" localSheetId="15">#REF!</definedName>
    <definedName name="_555_" localSheetId="12">#REF!</definedName>
    <definedName name="_555_" localSheetId="19">#REF!</definedName>
    <definedName name="_555_" localSheetId="14">#REF!</definedName>
    <definedName name="_555_" localSheetId="11">#REF!</definedName>
    <definedName name="_555_" localSheetId="16">#REF!</definedName>
    <definedName name="_555_">#REF!</definedName>
    <definedName name="_5555_" localSheetId="18">[1]ожидаемое!#REF!</definedName>
    <definedName name="_5555_" localSheetId="17">[1]ожидаемое!#REF!</definedName>
    <definedName name="_5555_" localSheetId="9">[1]ожидаемое!#REF!</definedName>
    <definedName name="_5555_" localSheetId="1">[1]ожидаемое!#REF!</definedName>
    <definedName name="_5555_" localSheetId="2">[1]ожидаемое!#REF!</definedName>
    <definedName name="_5555_" localSheetId="15">[1]ожидаемое!#REF!</definedName>
    <definedName name="_5555_" localSheetId="10">[1]ожидаемое!#REF!</definedName>
    <definedName name="_5555_" localSheetId="19">[1]ожидаемое!#REF!</definedName>
    <definedName name="_5555_" localSheetId="14">[1]ожидаемое!#REF!</definedName>
    <definedName name="_5555_" localSheetId="6">[1]ожидаемое!#REF!</definedName>
    <definedName name="_5555_" localSheetId="11">[1]ожидаемое!#REF!</definedName>
    <definedName name="_5555_" localSheetId="16">[1]ожидаемое!#REF!</definedName>
    <definedName name="_5555_" localSheetId="8">[1]ожидаемое!#REF!</definedName>
    <definedName name="_5555_" localSheetId="3">[1]ожидаемое!#REF!</definedName>
    <definedName name="_5555_">[1]ожидаемое!#REF!</definedName>
    <definedName name="_Date_" localSheetId="18">[1]ожидаемое!#REF!</definedName>
    <definedName name="_Date_" localSheetId="17">[1]ожидаемое!#REF!</definedName>
    <definedName name="_Date_" localSheetId="9">[2]ожидаемое!#REF!</definedName>
    <definedName name="_Date_" localSheetId="1">[1]ожидаемое!#REF!</definedName>
    <definedName name="_Date_" localSheetId="7">[1]ожидаемое!#REF!</definedName>
    <definedName name="_Date_" localSheetId="13">[1]ожидаемое!#REF!</definedName>
    <definedName name="_Date_" localSheetId="2">[1]ожидаемое!#REF!</definedName>
    <definedName name="_Date_" localSheetId="15">[1]ожидаемое!#REF!</definedName>
    <definedName name="_Date_" localSheetId="10">#REF!</definedName>
    <definedName name="_Date_" localSheetId="12">[1]ожидаемое!#REF!</definedName>
    <definedName name="_Date_" localSheetId="0">[3]ожидаемое!#REF!</definedName>
    <definedName name="_Date_" localSheetId="19">[1]ожидаемое!#REF!</definedName>
    <definedName name="_Date_" localSheetId="14">[1]ожидаемое!#REF!</definedName>
    <definedName name="_Date_" localSheetId="6">[1]ожидаемое!#REF!</definedName>
    <definedName name="_Date_" localSheetId="11">[1]ожидаемое!#REF!</definedName>
    <definedName name="_Date_" localSheetId="16">[1]ожидаемое!#REF!</definedName>
    <definedName name="_Date_" localSheetId="8">[1]ожидаемое!#REF!</definedName>
    <definedName name="_Date_" localSheetId="3">[1]ожидаемое!#REF!</definedName>
    <definedName name="_Date_">[1]ожидаемое!#REF!</definedName>
    <definedName name="_HH" localSheetId="18">[1]ожидаемое!#REF!</definedName>
    <definedName name="_HH" localSheetId="17">[1]ожидаемое!#REF!</definedName>
    <definedName name="_HH" localSheetId="9">[1]ожидаемое!#REF!</definedName>
    <definedName name="_HH" localSheetId="1">[1]ожидаемое!#REF!</definedName>
    <definedName name="_HH" localSheetId="2">[1]ожидаемое!#REF!</definedName>
    <definedName name="_HH" localSheetId="15">[1]ожидаемое!#REF!</definedName>
    <definedName name="_HH" localSheetId="10">[1]ожидаемое!#REF!</definedName>
    <definedName name="_HH" localSheetId="12">[1]ожидаемое!#REF!</definedName>
    <definedName name="_HH" localSheetId="19">[1]ожидаемое!#REF!</definedName>
    <definedName name="_HH" localSheetId="14">[1]ожидаемое!#REF!</definedName>
    <definedName name="_HH" localSheetId="6">[1]ожидаемое!#REF!</definedName>
    <definedName name="_HH" localSheetId="11">[1]ожидаемое!#REF!</definedName>
    <definedName name="_HH" localSheetId="16">[1]ожидаемое!#REF!</definedName>
    <definedName name="_HH" localSheetId="8">[1]ожидаемое!#REF!</definedName>
    <definedName name="_HH" localSheetId="3">[1]ожидаемое!#REF!</definedName>
    <definedName name="_HH">[1]ожидаемое!#REF!</definedName>
    <definedName name="_NJu" localSheetId="18">[1]ожидаемое!#REF!</definedName>
    <definedName name="_NJu" localSheetId="17">[1]ожидаемое!#REF!</definedName>
    <definedName name="_NJu" localSheetId="13">[1]ожидаемое!#REF!</definedName>
    <definedName name="_NJu" localSheetId="2">[1]ожидаемое!#REF!</definedName>
    <definedName name="_NJu" localSheetId="15">[1]ожидаемое!#REF!</definedName>
    <definedName name="_NJu" localSheetId="12">[1]ожидаемое!#REF!</definedName>
    <definedName name="_NJu" localSheetId="19">[1]ожидаемое!#REF!</definedName>
    <definedName name="_NJu" localSheetId="14">[1]ожидаемое!#REF!</definedName>
    <definedName name="_NJu" localSheetId="11">[1]ожидаемое!#REF!</definedName>
    <definedName name="_NJu" localSheetId="16">[1]ожидаемое!#REF!</definedName>
    <definedName name="_NJu">[1]ожидаемое!#REF!</definedName>
    <definedName name="_Otchet" localSheetId="18">[1]ожидаемое!#REF!</definedName>
    <definedName name="_Otchet" localSheetId="17">[1]ожидаемое!#REF!</definedName>
    <definedName name="_Otchet" localSheetId="13">[1]ожидаемое!#REF!</definedName>
    <definedName name="_Otchet" localSheetId="2">[1]ожидаемое!#REF!</definedName>
    <definedName name="_Otchet" localSheetId="15">[1]ожидаемое!#REF!</definedName>
    <definedName name="_Otchet" localSheetId="12">[1]ожидаемое!#REF!</definedName>
    <definedName name="_Otchet" localSheetId="19">[1]ожидаемое!#REF!</definedName>
    <definedName name="_Otchet" localSheetId="14">[1]ожидаемое!#REF!</definedName>
    <definedName name="_Otchet" localSheetId="11">[1]ожидаемое!#REF!</definedName>
    <definedName name="_Otchet" localSheetId="16">[1]ожидаемое!#REF!</definedName>
    <definedName name="_Otchet">[1]ожидаемое!#REF!</definedName>
    <definedName name="_Otchet_Period_Source__AT_ObjectName" localSheetId="18">[1]ожидаемое!#REF!</definedName>
    <definedName name="_Otchet_Period_Source__AT_ObjectName" localSheetId="17">[1]ожидаемое!#REF!</definedName>
    <definedName name="_Otchet_Period_Source__AT_ObjectName" localSheetId="9">[2]ожидаемое!#REF!</definedName>
    <definedName name="_Otchet_Period_Source__AT_ObjectName" localSheetId="1">[1]ожидаемое!#REF!</definedName>
    <definedName name="_Otchet_Period_Source__AT_ObjectName" localSheetId="7">[1]ожидаемое!#REF!</definedName>
    <definedName name="_Otchet_Period_Source__AT_ObjectName" localSheetId="13">[1]ожидаемое!#REF!</definedName>
    <definedName name="_Otchet_Period_Source__AT_ObjectName" localSheetId="2">[1]ожидаемое!#REF!</definedName>
    <definedName name="_Otchet_Period_Source__AT_ObjectName" localSheetId="15">[1]ожидаемое!#REF!</definedName>
    <definedName name="_Otchet_Period_Source__AT_ObjectName" localSheetId="10">#REF!</definedName>
    <definedName name="_Otchet_Period_Source__AT_ObjectName" localSheetId="12">[1]ожидаемое!#REF!</definedName>
    <definedName name="_Otchet_Period_Source__AT_ObjectName" localSheetId="0">[3]ожидаемое!#REF!</definedName>
    <definedName name="_Otchet_Period_Source__AT_ObjectName" localSheetId="19">[1]ожидаемое!#REF!</definedName>
    <definedName name="_Otchet_Period_Source__AT_ObjectName" localSheetId="14">[1]ожидаемое!#REF!</definedName>
    <definedName name="_Otchet_Period_Source__AT_ObjectName" localSheetId="6">[1]ожидаемое!#REF!</definedName>
    <definedName name="_Otchet_Period_Source__AT_ObjectName" localSheetId="11">[1]ожидаемое!#REF!</definedName>
    <definedName name="_Otchet_Period_Source__AT_ObjectName" localSheetId="16">[1]ожидаемое!#REF!</definedName>
    <definedName name="_Otchet_Period_Source__AT_ObjectName" localSheetId="8">[1]ожидаемое!#REF!</definedName>
    <definedName name="_Otchet_Period_Source__AT_ObjectName" localSheetId="3">[1]ожидаемое!#REF!</definedName>
    <definedName name="_Otchet_Period_Source__AT_ObjectName">[1]ожидаемое!#REF!</definedName>
    <definedName name="_Per_" localSheetId="18">[4]ожидаемое!#REF!</definedName>
    <definedName name="_Per_" localSheetId="17">[4]ожидаемое!#REF!</definedName>
    <definedName name="_Per_" localSheetId="9">[5]ожидаемое!#REF!</definedName>
    <definedName name="_Per_" localSheetId="1">[4]ожидаемое!#REF!</definedName>
    <definedName name="_Per_" localSheetId="13">[4]ожидаемое!#REF!</definedName>
    <definedName name="_Per_" localSheetId="2">[5]ожидаемое!#REF!</definedName>
    <definedName name="_Per_" localSheetId="15">[4]ожидаемое!#REF!</definedName>
    <definedName name="_Per_" localSheetId="10">[5]ожидаемое!#REF!</definedName>
    <definedName name="_Per_" localSheetId="12">[4]ожидаемое!#REF!</definedName>
    <definedName name="_Per_" localSheetId="0">[5]ожидаемое!#REF!</definedName>
    <definedName name="_Per_" localSheetId="19">[4]ожидаемое!#REF!</definedName>
    <definedName name="_Per_" localSheetId="14">[4]ожидаемое!#REF!</definedName>
    <definedName name="_Per_" localSheetId="6">[5]ожидаемое!#REF!</definedName>
    <definedName name="_Per_" localSheetId="11">[4]ожидаемое!#REF!</definedName>
    <definedName name="_Per_" localSheetId="16">[4]ожидаемое!#REF!</definedName>
    <definedName name="_Per_" localSheetId="8">[5]ожидаемое!#REF!</definedName>
    <definedName name="_Per_" localSheetId="3">[5]ожидаемое!#REF!</definedName>
    <definedName name="_Per_">[5]ожидаемое!#REF!</definedName>
    <definedName name="_Period_" localSheetId="18">[1]ожидаемое!#REF!</definedName>
    <definedName name="_Period_" localSheetId="17">[1]ожидаемое!#REF!</definedName>
    <definedName name="_Period_" localSheetId="9">[2]ожидаемое!#REF!</definedName>
    <definedName name="_Period_" localSheetId="7">[1]ожидаемое!#REF!</definedName>
    <definedName name="_Period_" localSheetId="13">[1]ожидаемое!#REF!</definedName>
    <definedName name="_Period_" localSheetId="2">[1]ожидаемое!#REF!</definedName>
    <definedName name="_Period_" localSheetId="15">[1]ожидаемое!#REF!</definedName>
    <definedName name="_Period_" localSheetId="10">#REF!</definedName>
    <definedName name="_Period_" localSheetId="12">[1]ожидаемое!#REF!</definedName>
    <definedName name="_Period_" localSheetId="0">[3]ожидаемое!#REF!</definedName>
    <definedName name="_Period_" localSheetId="19">[1]ожидаемое!#REF!</definedName>
    <definedName name="_Period_" localSheetId="14">[1]ожидаемое!#REF!</definedName>
    <definedName name="_Period_" localSheetId="6">[1]ожидаемое!#REF!</definedName>
    <definedName name="_Period_" localSheetId="11">[1]ожидаемое!#REF!</definedName>
    <definedName name="_Period_" localSheetId="16">[1]ожидаемое!#REF!</definedName>
    <definedName name="_Period_" localSheetId="8">[1]ожидаемое!#REF!</definedName>
    <definedName name="_Period_" localSheetId="3">[1]ожидаемое!#REF!</definedName>
    <definedName name="_Period_">[1]ожидаемое!#REF!</definedName>
    <definedName name="_xlnm._FilterDatabase" localSheetId="2" hidden="1">Дохприл4!$A$7:$M$186</definedName>
    <definedName name="_xlnm._FilterDatabase" localSheetId="15" hidden="1">ЖКХ20!$A$8:$F$22</definedName>
    <definedName name="_xlnm._FilterDatabase" localSheetId="5" hidden="1">КЦСРприл7!$A$10:$H$1181</definedName>
    <definedName name="_xlnm._FilterDatabase" localSheetId="6" hidden="1">МП8!$B$7:$F$28</definedName>
    <definedName name="_xlnm._FilterDatabase" localSheetId="3" hidden="1">'функ прил5'!$A$8:$F$38</definedName>
    <definedName name="APPT" localSheetId="4">Ведприд6!$B$19</definedName>
    <definedName name="APPT" localSheetId="5">КЦСРприл7!$B$18</definedName>
    <definedName name="bbi1iepey541b3erm5gspvzrtk" localSheetId="18">#REF!</definedName>
    <definedName name="bbi1iepey541b3erm5gspvzrtk" localSheetId="17">#REF!</definedName>
    <definedName name="bbi1iepey541b3erm5gspvzrtk" localSheetId="9">#REF!</definedName>
    <definedName name="bbi1iepey541b3erm5gspvzrtk" localSheetId="1">#REF!</definedName>
    <definedName name="bbi1iepey541b3erm5gspvzrtk" localSheetId="13">#REF!</definedName>
    <definedName name="bbi1iepey541b3erm5gspvzrtk" localSheetId="2">#REF!</definedName>
    <definedName name="bbi1iepey541b3erm5gspvzrtk" localSheetId="15">#REF!</definedName>
    <definedName name="bbi1iepey541b3erm5gspvzrtk" localSheetId="10">#REF!</definedName>
    <definedName name="bbi1iepey541b3erm5gspvzrtk" localSheetId="12">#REF!</definedName>
    <definedName name="bbi1iepey541b3erm5gspvzrtk" localSheetId="19">#REF!</definedName>
    <definedName name="bbi1iepey541b3erm5gspvzrtk" localSheetId="14">#REF!</definedName>
    <definedName name="bbi1iepey541b3erm5gspvzrtk" localSheetId="6">#REF!</definedName>
    <definedName name="bbi1iepey541b3erm5gspvzrtk" localSheetId="11">#REF!</definedName>
    <definedName name="bbi1iepey541b3erm5gspvzrtk" localSheetId="16">#REF!</definedName>
    <definedName name="bbi1iepey541b3erm5gspvzrtk" localSheetId="8">#REF!</definedName>
    <definedName name="bbi1iepey541b3erm5gspvzrtk" localSheetId="3">#REF!</definedName>
    <definedName name="bbi1iepey541b3erm5gspvzrtk">#REF!</definedName>
    <definedName name="bold_col_number" localSheetId="18">#REF!</definedName>
    <definedName name="bold_col_number" localSheetId="17">#REF!</definedName>
    <definedName name="bold_col_number" localSheetId="9">#REF!</definedName>
    <definedName name="bold_col_number" localSheetId="1">#REF!</definedName>
    <definedName name="bold_col_number" localSheetId="7">#REF!</definedName>
    <definedName name="bold_col_number" localSheetId="13">#REF!</definedName>
    <definedName name="bold_col_number" localSheetId="2">#REF!</definedName>
    <definedName name="bold_col_number" localSheetId="15">#REF!</definedName>
    <definedName name="bold_col_number" localSheetId="10">#REF!</definedName>
    <definedName name="bold_col_number" localSheetId="12">#REF!</definedName>
    <definedName name="bold_col_number" localSheetId="0">#REF!</definedName>
    <definedName name="bold_col_number" localSheetId="19">#REF!</definedName>
    <definedName name="bold_col_number" localSheetId="14">#REF!</definedName>
    <definedName name="bold_col_number" localSheetId="6">#REF!</definedName>
    <definedName name="bold_col_number" localSheetId="11">#REF!</definedName>
    <definedName name="bold_col_number" localSheetId="16">#REF!</definedName>
    <definedName name="bold_col_number" localSheetId="8">#REF!</definedName>
    <definedName name="bold_col_number" localSheetId="3">#REF!</definedName>
    <definedName name="bold_col_number">#REF!</definedName>
    <definedName name="Colspan" localSheetId="18">#REF!</definedName>
    <definedName name="Colspan" localSheetId="17">#REF!</definedName>
    <definedName name="Colspan" localSheetId="9">#REF!</definedName>
    <definedName name="Colspan" localSheetId="1">#REF!</definedName>
    <definedName name="Colspan" localSheetId="7">#REF!</definedName>
    <definedName name="Colspan" localSheetId="13">#REF!</definedName>
    <definedName name="Colspan" localSheetId="2">#REF!</definedName>
    <definedName name="Colspan" localSheetId="15">#REF!</definedName>
    <definedName name="Colspan" localSheetId="10">#REF!</definedName>
    <definedName name="Colspan" localSheetId="12">#REF!</definedName>
    <definedName name="Colspan" localSheetId="0">#REF!</definedName>
    <definedName name="Colspan" localSheetId="19">#REF!</definedName>
    <definedName name="Colspan" localSheetId="14">#REF!</definedName>
    <definedName name="Colspan" localSheetId="6">#REF!</definedName>
    <definedName name="Colspan" localSheetId="11">#REF!</definedName>
    <definedName name="Colspan" localSheetId="16">#REF!</definedName>
    <definedName name="Colspan" localSheetId="8">#REF!</definedName>
    <definedName name="Colspan" localSheetId="3">#REF!</definedName>
    <definedName name="Colspan">#REF!</definedName>
    <definedName name="eaho2ejrtdbq5dbiou1fruoidk" localSheetId="18">#REF!</definedName>
    <definedName name="eaho2ejrtdbq5dbiou1fruoidk" localSheetId="17">#REF!</definedName>
    <definedName name="eaho2ejrtdbq5dbiou1fruoidk" localSheetId="9">#REF!</definedName>
    <definedName name="eaho2ejrtdbq5dbiou1fruoidk" localSheetId="1">#REF!</definedName>
    <definedName name="eaho2ejrtdbq5dbiou1fruoidk" localSheetId="13">#REF!</definedName>
    <definedName name="eaho2ejrtdbq5dbiou1fruoidk" localSheetId="2">#REF!</definedName>
    <definedName name="eaho2ejrtdbq5dbiou1fruoidk" localSheetId="15">#REF!</definedName>
    <definedName name="eaho2ejrtdbq5dbiou1fruoidk" localSheetId="10">#REF!</definedName>
    <definedName name="eaho2ejrtdbq5dbiou1fruoidk" localSheetId="12">#REF!</definedName>
    <definedName name="eaho2ejrtdbq5dbiou1fruoidk" localSheetId="19">#REF!</definedName>
    <definedName name="eaho2ejrtdbq5dbiou1fruoidk" localSheetId="14">#REF!</definedName>
    <definedName name="eaho2ejrtdbq5dbiou1fruoidk" localSheetId="6">#REF!</definedName>
    <definedName name="eaho2ejrtdbq5dbiou1fruoidk" localSheetId="11">#REF!</definedName>
    <definedName name="eaho2ejrtdbq5dbiou1fruoidk" localSheetId="16">#REF!</definedName>
    <definedName name="eaho2ejrtdbq5dbiou1fruoidk" localSheetId="8">#REF!</definedName>
    <definedName name="eaho2ejrtdbq5dbiou1fruoidk" localSheetId="3">#REF!</definedName>
    <definedName name="eaho2ejrtdbq5dbiou1fruoidk">#REF!</definedName>
    <definedName name="FIO" localSheetId="4">Ведприд6!$G$19</definedName>
    <definedName name="FIO" localSheetId="5">КЦСРприл7!$G$18</definedName>
    <definedName name="first_table_col" localSheetId="18">#REF!</definedName>
    <definedName name="first_table_col" localSheetId="17">#REF!</definedName>
    <definedName name="first_table_col" localSheetId="9">#REF!</definedName>
    <definedName name="first_table_col" localSheetId="1">#REF!</definedName>
    <definedName name="first_table_col" localSheetId="7">#REF!</definedName>
    <definedName name="first_table_col" localSheetId="13">#REF!</definedName>
    <definedName name="first_table_col" localSheetId="2">#REF!</definedName>
    <definedName name="first_table_col" localSheetId="15">#REF!</definedName>
    <definedName name="first_table_col" localSheetId="10">#REF!</definedName>
    <definedName name="first_table_col" localSheetId="12">#REF!</definedName>
    <definedName name="first_table_col" localSheetId="0">#REF!</definedName>
    <definedName name="first_table_col" localSheetId="19">#REF!</definedName>
    <definedName name="first_table_col" localSheetId="14">#REF!</definedName>
    <definedName name="first_table_col" localSheetId="6">#REF!</definedName>
    <definedName name="first_table_col" localSheetId="11">#REF!</definedName>
    <definedName name="first_table_col" localSheetId="16">#REF!</definedName>
    <definedName name="first_table_col" localSheetId="8">#REF!</definedName>
    <definedName name="first_table_col" localSheetId="3">#REF!</definedName>
    <definedName name="first_table_col">#REF!</definedName>
    <definedName name="first_table_row1" localSheetId="18">#REF!</definedName>
    <definedName name="first_table_row1" localSheetId="17">#REF!</definedName>
    <definedName name="first_table_row1" localSheetId="9">#REF!</definedName>
    <definedName name="first_table_row1" localSheetId="1">#REF!</definedName>
    <definedName name="first_table_row1" localSheetId="7">#REF!</definedName>
    <definedName name="first_table_row1" localSheetId="13">#REF!</definedName>
    <definedName name="first_table_row1" localSheetId="2">#REF!</definedName>
    <definedName name="first_table_row1" localSheetId="15">#REF!</definedName>
    <definedName name="first_table_row1" localSheetId="10">#REF!</definedName>
    <definedName name="first_table_row1" localSheetId="12">#REF!</definedName>
    <definedName name="first_table_row1" localSheetId="0">#REF!</definedName>
    <definedName name="first_table_row1" localSheetId="19">#REF!</definedName>
    <definedName name="first_table_row1" localSheetId="14">#REF!</definedName>
    <definedName name="first_table_row1" localSheetId="6">#REF!</definedName>
    <definedName name="first_table_row1" localSheetId="11">#REF!</definedName>
    <definedName name="first_table_row1" localSheetId="16">#REF!</definedName>
    <definedName name="first_table_row1" localSheetId="8">#REF!</definedName>
    <definedName name="first_table_row1" localSheetId="3">#REF!</definedName>
    <definedName name="first_table_row1">#REF!</definedName>
    <definedName name="first_table_row2" localSheetId="18">#REF!</definedName>
    <definedName name="first_table_row2" localSheetId="17">#REF!</definedName>
    <definedName name="first_table_row2" localSheetId="9">#REF!</definedName>
    <definedName name="first_table_row2" localSheetId="1">#REF!</definedName>
    <definedName name="first_table_row2" localSheetId="7">#REF!</definedName>
    <definedName name="first_table_row2" localSheetId="13">#REF!</definedName>
    <definedName name="first_table_row2" localSheetId="2">#REF!</definedName>
    <definedName name="first_table_row2" localSheetId="15">#REF!</definedName>
    <definedName name="first_table_row2" localSheetId="10">#REF!</definedName>
    <definedName name="first_table_row2" localSheetId="12">#REF!</definedName>
    <definedName name="first_table_row2" localSheetId="0">#REF!</definedName>
    <definedName name="first_table_row2" localSheetId="19">#REF!</definedName>
    <definedName name="first_table_row2" localSheetId="14">#REF!</definedName>
    <definedName name="first_table_row2" localSheetId="6">#REF!</definedName>
    <definedName name="first_table_row2" localSheetId="11">#REF!</definedName>
    <definedName name="first_table_row2" localSheetId="16">#REF!</definedName>
    <definedName name="first_table_row2" localSheetId="8">#REF!</definedName>
    <definedName name="first_table_row2" localSheetId="3">#REF!</definedName>
    <definedName name="first_table_row2">#REF!</definedName>
    <definedName name="frupzostrx2engzlq5coj1izgc" localSheetId="18">#REF!</definedName>
    <definedName name="frupzostrx2engzlq5coj1izgc" localSheetId="17">#REF!</definedName>
    <definedName name="frupzostrx2engzlq5coj1izgc" localSheetId="9">#REF!</definedName>
    <definedName name="frupzostrx2engzlq5coj1izgc" localSheetId="1">#REF!</definedName>
    <definedName name="frupzostrx2engzlq5coj1izgc" localSheetId="13">#REF!</definedName>
    <definedName name="frupzostrx2engzlq5coj1izgc" localSheetId="2">#REF!</definedName>
    <definedName name="frupzostrx2engzlq5coj1izgc" localSheetId="15">#REF!</definedName>
    <definedName name="frupzostrx2engzlq5coj1izgc" localSheetId="10">#REF!</definedName>
    <definedName name="frupzostrx2engzlq5coj1izgc" localSheetId="12">#REF!</definedName>
    <definedName name="frupzostrx2engzlq5coj1izgc" localSheetId="19">#REF!</definedName>
    <definedName name="frupzostrx2engzlq5coj1izgc" localSheetId="14">#REF!</definedName>
    <definedName name="frupzostrx2engzlq5coj1izgc" localSheetId="6">#REF!</definedName>
    <definedName name="frupzostrx2engzlq5coj1izgc" localSheetId="11">#REF!</definedName>
    <definedName name="frupzostrx2engzlq5coj1izgc" localSheetId="16">#REF!</definedName>
    <definedName name="frupzostrx2engzlq5coj1izgc" localSheetId="8">#REF!</definedName>
    <definedName name="frupzostrx2engzlq5coj1izgc" localSheetId="3">#REF!</definedName>
    <definedName name="frupzostrx2engzlq5coj1izgc">#REF!</definedName>
    <definedName name="gyfg" localSheetId="18">#REF!</definedName>
    <definedName name="gyfg" localSheetId="17">#REF!</definedName>
    <definedName name="gyfg" localSheetId="9">#REF!</definedName>
    <definedName name="gyfg" localSheetId="1">#REF!</definedName>
    <definedName name="gyfg" localSheetId="7">#REF!</definedName>
    <definedName name="gyfg" localSheetId="13">#REF!</definedName>
    <definedName name="gyfg" localSheetId="2">#REF!</definedName>
    <definedName name="gyfg" localSheetId="15">#REF!</definedName>
    <definedName name="gyfg" localSheetId="10">#REF!</definedName>
    <definedName name="gyfg" localSheetId="12">#REF!</definedName>
    <definedName name="gyfg" localSheetId="0">#REF!</definedName>
    <definedName name="gyfg" localSheetId="19">#REF!</definedName>
    <definedName name="gyfg" localSheetId="14">#REF!</definedName>
    <definedName name="gyfg" localSheetId="6">#REF!</definedName>
    <definedName name="gyfg" localSheetId="11">#REF!</definedName>
    <definedName name="gyfg" localSheetId="16">#REF!</definedName>
    <definedName name="gyfg" localSheetId="8">#REF!</definedName>
    <definedName name="gyfg" localSheetId="3">#REF!</definedName>
    <definedName name="gyfg">#REF!</definedName>
    <definedName name="hxw0shfsad1bl0w3rcqndiwdqc" localSheetId="18">#REF!</definedName>
    <definedName name="hxw0shfsad1bl0w3rcqndiwdqc" localSheetId="17">#REF!</definedName>
    <definedName name="hxw0shfsad1bl0w3rcqndiwdqc" localSheetId="9">#REF!</definedName>
    <definedName name="hxw0shfsad1bl0w3rcqndiwdqc" localSheetId="1">#REF!</definedName>
    <definedName name="hxw0shfsad1bl0w3rcqndiwdqc" localSheetId="13">#REF!</definedName>
    <definedName name="hxw0shfsad1bl0w3rcqndiwdqc" localSheetId="2">#REF!</definedName>
    <definedName name="hxw0shfsad1bl0w3rcqndiwdqc" localSheetId="15">#REF!</definedName>
    <definedName name="hxw0shfsad1bl0w3rcqndiwdqc" localSheetId="10">#REF!</definedName>
    <definedName name="hxw0shfsad1bl0w3rcqndiwdqc" localSheetId="12">#REF!</definedName>
    <definedName name="hxw0shfsad1bl0w3rcqndiwdqc" localSheetId="19">#REF!</definedName>
    <definedName name="hxw0shfsad1bl0w3rcqndiwdqc" localSheetId="14">#REF!</definedName>
    <definedName name="hxw0shfsad1bl0w3rcqndiwdqc" localSheetId="6">#REF!</definedName>
    <definedName name="hxw0shfsad1bl0w3rcqndiwdqc" localSheetId="11">#REF!</definedName>
    <definedName name="hxw0shfsad1bl0w3rcqndiwdqc" localSheetId="16">#REF!</definedName>
    <definedName name="hxw0shfsad1bl0w3rcqndiwdqc" localSheetId="8">#REF!</definedName>
    <definedName name="hxw0shfsad1bl0w3rcqndiwdqc" localSheetId="3">#REF!</definedName>
    <definedName name="hxw0shfsad1bl0w3rcqndiwdqc">#REF!</definedName>
    <definedName name="idhebtridp4g55tiidmllpbcck" localSheetId="18">#REF!</definedName>
    <definedName name="idhebtridp4g55tiidmllpbcck" localSheetId="17">#REF!</definedName>
    <definedName name="idhebtridp4g55tiidmllpbcck" localSheetId="9">#REF!</definedName>
    <definedName name="idhebtridp4g55tiidmllpbcck" localSheetId="1">#REF!</definedName>
    <definedName name="idhebtridp4g55tiidmllpbcck" localSheetId="13">#REF!</definedName>
    <definedName name="idhebtridp4g55tiidmllpbcck" localSheetId="2">#REF!</definedName>
    <definedName name="idhebtridp4g55tiidmllpbcck" localSheetId="15">#REF!</definedName>
    <definedName name="idhebtridp4g55tiidmllpbcck" localSheetId="10">#REF!</definedName>
    <definedName name="idhebtridp4g55tiidmllpbcck" localSheetId="12">#REF!</definedName>
    <definedName name="idhebtridp4g55tiidmllpbcck" localSheetId="19">#REF!</definedName>
    <definedName name="idhebtridp4g55tiidmllpbcck" localSheetId="14">#REF!</definedName>
    <definedName name="idhebtridp4g55tiidmllpbcck" localSheetId="6">#REF!</definedName>
    <definedName name="idhebtridp4g55tiidmllpbcck" localSheetId="11">#REF!</definedName>
    <definedName name="idhebtridp4g55tiidmllpbcck" localSheetId="16">#REF!</definedName>
    <definedName name="idhebtridp4g55tiidmllpbcck" localSheetId="8">#REF!</definedName>
    <definedName name="idhebtridp4g55tiidmllpbcck" localSheetId="3">#REF!</definedName>
    <definedName name="idhebtridp4g55tiidmllpbcck">#REF!</definedName>
    <definedName name="ilgrxtqehl5ojfb14epb1v0vpk" localSheetId="18">#REF!</definedName>
    <definedName name="ilgrxtqehl5ojfb14epb1v0vpk" localSheetId="17">#REF!</definedName>
    <definedName name="ilgrxtqehl5ojfb14epb1v0vpk" localSheetId="9">#REF!</definedName>
    <definedName name="ilgrxtqehl5ojfb14epb1v0vpk" localSheetId="1">#REF!</definedName>
    <definedName name="ilgrxtqehl5ojfb14epb1v0vpk" localSheetId="13">#REF!</definedName>
    <definedName name="ilgrxtqehl5ojfb14epb1v0vpk" localSheetId="2">#REF!</definedName>
    <definedName name="ilgrxtqehl5ojfb14epb1v0vpk" localSheetId="15">#REF!</definedName>
    <definedName name="ilgrxtqehl5ojfb14epb1v0vpk" localSheetId="10">#REF!</definedName>
    <definedName name="ilgrxtqehl5ojfb14epb1v0vpk" localSheetId="12">#REF!</definedName>
    <definedName name="ilgrxtqehl5ojfb14epb1v0vpk" localSheetId="19">#REF!</definedName>
    <definedName name="ilgrxtqehl5ojfb14epb1v0vpk" localSheetId="14">#REF!</definedName>
    <definedName name="ilgrxtqehl5ojfb14epb1v0vpk" localSheetId="6">#REF!</definedName>
    <definedName name="ilgrxtqehl5ojfb14epb1v0vpk" localSheetId="11">#REF!</definedName>
    <definedName name="ilgrxtqehl5ojfb14epb1v0vpk" localSheetId="16">#REF!</definedName>
    <definedName name="ilgrxtqehl5ojfb14epb1v0vpk" localSheetId="8">#REF!</definedName>
    <definedName name="ilgrxtqehl5ojfb14epb1v0vpk" localSheetId="3">#REF!</definedName>
    <definedName name="ilgrxtqehl5ojfb14epb1v0vpk">#REF!</definedName>
    <definedName name="iukfigxpatbnff5s3qskal4gtw" localSheetId="18">#REF!</definedName>
    <definedName name="iukfigxpatbnff5s3qskal4gtw" localSheetId="17">#REF!</definedName>
    <definedName name="iukfigxpatbnff5s3qskal4gtw" localSheetId="9">#REF!</definedName>
    <definedName name="iukfigxpatbnff5s3qskal4gtw" localSheetId="1">#REF!</definedName>
    <definedName name="iukfigxpatbnff5s3qskal4gtw" localSheetId="13">#REF!</definedName>
    <definedName name="iukfigxpatbnff5s3qskal4gtw" localSheetId="2">#REF!</definedName>
    <definedName name="iukfigxpatbnff5s3qskal4gtw" localSheetId="15">#REF!</definedName>
    <definedName name="iukfigxpatbnff5s3qskal4gtw" localSheetId="10">#REF!</definedName>
    <definedName name="iukfigxpatbnff5s3qskal4gtw" localSheetId="12">#REF!</definedName>
    <definedName name="iukfigxpatbnff5s3qskal4gtw" localSheetId="19">#REF!</definedName>
    <definedName name="iukfigxpatbnff5s3qskal4gtw" localSheetId="14">#REF!</definedName>
    <definedName name="iukfigxpatbnff5s3qskal4gtw" localSheetId="6">#REF!</definedName>
    <definedName name="iukfigxpatbnff5s3qskal4gtw" localSheetId="11">#REF!</definedName>
    <definedName name="iukfigxpatbnff5s3qskal4gtw" localSheetId="16">#REF!</definedName>
    <definedName name="iukfigxpatbnff5s3qskal4gtw" localSheetId="8">#REF!</definedName>
    <definedName name="iukfigxpatbnff5s3qskal4gtw" localSheetId="3">#REF!</definedName>
    <definedName name="iukfigxpatbnff5s3qskal4gtw">#REF!</definedName>
    <definedName name="jbdrlm0jnl44bjyvb5parwosvs" localSheetId="18">#REF!</definedName>
    <definedName name="jbdrlm0jnl44bjyvb5parwosvs" localSheetId="17">#REF!</definedName>
    <definedName name="jbdrlm0jnl44bjyvb5parwosvs" localSheetId="9">#REF!</definedName>
    <definedName name="jbdrlm0jnl44bjyvb5parwosvs" localSheetId="1">#REF!</definedName>
    <definedName name="jbdrlm0jnl44bjyvb5parwosvs" localSheetId="13">#REF!</definedName>
    <definedName name="jbdrlm0jnl44bjyvb5parwosvs" localSheetId="2">#REF!</definedName>
    <definedName name="jbdrlm0jnl44bjyvb5parwosvs" localSheetId="15">#REF!</definedName>
    <definedName name="jbdrlm0jnl44bjyvb5parwosvs" localSheetId="10">#REF!</definedName>
    <definedName name="jbdrlm0jnl44bjyvb5parwosvs" localSheetId="12">#REF!</definedName>
    <definedName name="jbdrlm0jnl44bjyvb5parwosvs" localSheetId="19">#REF!</definedName>
    <definedName name="jbdrlm0jnl44bjyvb5parwosvs" localSheetId="14">#REF!</definedName>
    <definedName name="jbdrlm0jnl44bjyvb5parwosvs" localSheetId="6">#REF!</definedName>
    <definedName name="jbdrlm0jnl44bjyvb5parwosvs" localSheetId="11">#REF!</definedName>
    <definedName name="jbdrlm0jnl44bjyvb5parwosvs" localSheetId="16">#REF!</definedName>
    <definedName name="jbdrlm0jnl44bjyvb5parwosvs" localSheetId="8">#REF!</definedName>
    <definedName name="jbdrlm0jnl44bjyvb5parwosvs" localSheetId="3">#REF!</definedName>
    <definedName name="jbdrlm0jnl44bjyvb5parwosvs">#REF!</definedName>
    <definedName name="jmacmxvbgdblzh0tvh4m0gadvc" localSheetId="18">#REF!</definedName>
    <definedName name="jmacmxvbgdblzh0tvh4m0gadvc" localSheetId="17">#REF!</definedName>
    <definedName name="jmacmxvbgdblzh0tvh4m0gadvc" localSheetId="9">#REF!</definedName>
    <definedName name="jmacmxvbgdblzh0tvh4m0gadvc" localSheetId="1">#REF!</definedName>
    <definedName name="jmacmxvbgdblzh0tvh4m0gadvc" localSheetId="13">#REF!</definedName>
    <definedName name="jmacmxvbgdblzh0tvh4m0gadvc" localSheetId="2">#REF!</definedName>
    <definedName name="jmacmxvbgdblzh0tvh4m0gadvc" localSheetId="15">#REF!</definedName>
    <definedName name="jmacmxvbgdblzh0tvh4m0gadvc" localSheetId="10">#REF!</definedName>
    <definedName name="jmacmxvbgdblzh0tvh4m0gadvc" localSheetId="12">#REF!</definedName>
    <definedName name="jmacmxvbgdblzh0tvh4m0gadvc" localSheetId="19">#REF!</definedName>
    <definedName name="jmacmxvbgdblzh0tvh4m0gadvc" localSheetId="14">#REF!</definedName>
    <definedName name="jmacmxvbgdblzh0tvh4m0gadvc" localSheetId="6">#REF!</definedName>
    <definedName name="jmacmxvbgdblzh0tvh4m0gadvc" localSheetId="11">#REF!</definedName>
    <definedName name="jmacmxvbgdblzh0tvh4m0gadvc" localSheetId="16">#REF!</definedName>
    <definedName name="jmacmxvbgdblzh0tvh4m0gadvc" localSheetId="8">#REF!</definedName>
    <definedName name="jmacmxvbgdblzh0tvh4m0gadvc" localSheetId="3">#REF!</definedName>
    <definedName name="jmacmxvbgdblzh0tvh4m0gadvc">#REF!</definedName>
    <definedName name="LAST_CELL" localSheetId="4">Ведприд6!#REF!</definedName>
    <definedName name="LAST_CELL" localSheetId="5">КЦСРприл7!#REF!</definedName>
    <definedName name="lens0r1dzt0ivfvdjvc15ibd1c" localSheetId="18">#REF!</definedName>
    <definedName name="lens0r1dzt0ivfvdjvc15ibd1c" localSheetId="17">#REF!</definedName>
    <definedName name="lens0r1dzt0ivfvdjvc15ibd1c" localSheetId="9">#REF!</definedName>
    <definedName name="lens0r1dzt0ivfvdjvc15ibd1c" localSheetId="1">#REF!</definedName>
    <definedName name="lens0r1dzt0ivfvdjvc15ibd1c" localSheetId="13">#REF!</definedName>
    <definedName name="lens0r1dzt0ivfvdjvc15ibd1c" localSheetId="2">#REF!</definedName>
    <definedName name="lens0r1dzt0ivfvdjvc15ibd1c" localSheetId="15">#REF!</definedName>
    <definedName name="lens0r1dzt0ivfvdjvc15ibd1c" localSheetId="10">#REF!</definedName>
    <definedName name="lens0r1dzt0ivfvdjvc15ibd1c" localSheetId="12">#REF!</definedName>
    <definedName name="lens0r1dzt0ivfvdjvc15ibd1c" localSheetId="19">#REF!</definedName>
    <definedName name="lens0r1dzt0ivfvdjvc15ibd1c" localSheetId="14">#REF!</definedName>
    <definedName name="lens0r1dzt0ivfvdjvc15ibd1c" localSheetId="6">#REF!</definedName>
    <definedName name="lens0r1dzt0ivfvdjvc15ibd1c" localSheetId="11">#REF!</definedName>
    <definedName name="lens0r1dzt0ivfvdjvc15ibd1c" localSheetId="16">#REF!</definedName>
    <definedName name="lens0r1dzt0ivfvdjvc15ibd1c" localSheetId="8">#REF!</definedName>
    <definedName name="lens0r1dzt0ivfvdjvc15ibd1c" localSheetId="3">#REF!</definedName>
    <definedName name="lens0r1dzt0ivfvdjvc15ibd1c">#REF!</definedName>
    <definedName name="lzvlrjqro14zjenw2ueuj40zww" localSheetId="18">#REF!</definedName>
    <definedName name="lzvlrjqro14zjenw2ueuj40zww" localSheetId="17">#REF!</definedName>
    <definedName name="lzvlrjqro14zjenw2ueuj40zww" localSheetId="9">#REF!</definedName>
    <definedName name="lzvlrjqro14zjenw2ueuj40zww" localSheetId="1">#REF!</definedName>
    <definedName name="lzvlrjqro14zjenw2ueuj40zww" localSheetId="13">#REF!</definedName>
    <definedName name="lzvlrjqro14zjenw2ueuj40zww" localSheetId="2">#REF!</definedName>
    <definedName name="lzvlrjqro14zjenw2ueuj40zww" localSheetId="15">#REF!</definedName>
    <definedName name="lzvlrjqro14zjenw2ueuj40zww" localSheetId="10">#REF!</definedName>
    <definedName name="lzvlrjqro14zjenw2ueuj40zww" localSheetId="12">#REF!</definedName>
    <definedName name="lzvlrjqro14zjenw2ueuj40zww" localSheetId="19">#REF!</definedName>
    <definedName name="lzvlrjqro14zjenw2ueuj40zww" localSheetId="14">#REF!</definedName>
    <definedName name="lzvlrjqro14zjenw2ueuj40zww" localSheetId="6">#REF!</definedName>
    <definedName name="lzvlrjqro14zjenw2ueuj40zww" localSheetId="11">#REF!</definedName>
    <definedName name="lzvlrjqro14zjenw2ueuj40zww" localSheetId="16">#REF!</definedName>
    <definedName name="lzvlrjqro14zjenw2ueuj40zww" localSheetId="8">#REF!</definedName>
    <definedName name="lzvlrjqro14zjenw2ueuj40zww" localSheetId="3">#REF!</definedName>
    <definedName name="lzvlrjqro14zjenw2ueuj40zww">#REF!</definedName>
    <definedName name="max_col_razn" localSheetId="18">#REF!</definedName>
    <definedName name="max_col_razn" localSheetId="17">#REF!</definedName>
    <definedName name="max_col_razn" localSheetId="9">#REF!</definedName>
    <definedName name="max_col_razn" localSheetId="1">#REF!</definedName>
    <definedName name="max_col_razn" localSheetId="7">#REF!</definedName>
    <definedName name="max_col_razn" localSheetId="13">#REF!</definedName>
    <definedName name="max_col_razn" localSheetId="2">#REF!</definedName>
    <definedName name="max_col_razn" localSheetId="15">#REF!</definedName>
    <definedName name="max_col_razn" localSheetId="10">#REF!</definedName>
    <definedName name="max_col_razn" localSheetId="12">#REF!</definedName>
    <definedName name="max_col_razn" localSheetId="0">#REF!</definedName>
    <definedName name="max_col_razn" localSheetId="19">#REF!</definedName>
    <definedName name="max_col_razn" localSheetId="14">#REF!</definedName>
    <definedName name="max_col_razn" localSheetId="6">#REF!</definedName>
    <definedName name="max_col_razn" localSheetId="11">#REF!</definedName>
    <definedName name="max_col_razn" localSheetId="16">#REF!</definedName>
    <definedName name="max_col_razn" localSheetId="8">#REF!</definedName>
    <definedName name="max_col_razn" localSheetId="3">#REF!</definedName>
    <definedName name="max_col_razn">#REF!</definedName>
    <definedName name="miceqmminp2t5fkvq3dcp5azms" localSheetId="18">#REF!</definedName>
    <definedName name="miceqmminp2t5fkvq3dcp5azms" localSheetId="17">#REF!</definedName>
    <definedName name="miceqmminp2t5fkvq3dcp5azms" localSheetId="9">#REF!</definedName>
    <definedName name="miceqmminp2t5fkvq3dcp5azms" localSheetId="1">#REF!</definedName>
    <definedName name="miceqmminp2t5fkvq3dcp5azms" localSheetId="13">#REF!</definedName>
    <definedName name="miceqmminp2t5fkvq3dcp5azms" localSheetId="2">#REF!</definedName>
    <definedName name="miceqmminp2t5fkvq3dcp5azms" localSheetId="15">#REF!</definedName>
    <definedName name="miceqmminp2t5fkvq3dcp5azms" localSheetId="10">#REF!</definedName>
    <definedName name="miceqmminp2t5fkvq3dcp5azms" localSheetId="12">#REF!</definedName>
    <definedName name="miceqmminp2t5fkvq3dcp5azms" localSheetId="19">#REF!</definedName>
    <definedName name="miceqmminp2t5fkvq3dcp5azms" localSheetId="14">#REF!</definedName>
    <definedName name="miceqmminp2t5fkvq3dcp5azms" localSheetId="6">#REF!</definedName>
    <definedName name="miceqmminp2t5fkvq3dcp5azms" localSheetId="11">#REF!</definedName>
    <definedName name="miceqmminp2t5fkvq3dcp5azms" localSheetId="16">#REF!</definedName>
    <definedName name="miceqmminp2t5fkvq3dcp5azms" localSheetId="8">#REF!</definedName>
    <definedName name="miceqmminp2t5fkvq3dcp5azms" localSheetId="3">#REF!</definedName>
    <definedName name="miceqmminp2t5fkvq3dcp5azms">#REF!</definedName>
    <definedName name="muebv3fbrh0nbhfkcvkdiuichg" localSheetId="18">#REF!</definedName>
    <definedName name="muebv3fbrh0nbhfkcvkdiuichg" localSheetId="17">#REF!</definedName>
    <definedName name="muebv3fbrh0nbhfkcvkdiuichg" localSheetId="9">#REF!</definedName>
    <definedName name="muebv3fbrh0nbhfkcvkdiuichg" localSheetId="1">#REF!</definedName>
    <definedName name="muebv3fbrh0nbhfkcvkdiuichg" localSheetId="13">#REF!</definedName>
    <definedName name="muebv3fbrh0nbhfkcvkdiuichg" localSheetId="2">#REF!</definedName>
    <definedName name="muebv3fbrh0nbhfkcvkdiuichg" localSheetId="15">#REF!</definedName>
    <definedName name="muebv3fbrh0nbhfkcvkdiuichg" localSheetId="10">#REF!</definedName>
    <definedName name="muebv3fbrh0nbhfkcvkdiuichg" localSheetId="12">#REF!</definedName>
    <definedName name="muebv3fbrh0nbhfkcvkdiuichg" localSheetId="19">#REF!</definedName>
    <definedName name="muebv3fbrh0nbhfkcvkdiuichg" localSheetId="14">#REF!</definedName>
    <definedName name="muebv3fbrh0nbhfkcvkdiuichg" localSheetId="6">#REF!</definedName>
    <definedName name="muebv3fbrh0nbhfkcvkdiuichg" localSheetId="11">#REF!</definedName>
    <definedName name="muebv3fbrh0nbhfkcvkdiuichg" localSheetId="16">#REF!</definedName>
    <definedName name="muebv3fbrh0nbhfkcvkdiuichg" localSheetId="8">#REF!</definedName>
    <definedName name="muebv3fbrh0nbhfkcvkdiuichg" localSheetId="3">#REF!</definedName>
    <definedName name="muebv3fbrh0nbhfkcvkdiuichg">#REF!</definedName>
    <definedName name="nc" localSheetId="18">#REF!</definedName>
    <definedName name="nc" localSheetId="17">#REF!</definedName>
    <definedName name="nc" localSheetId="9">#REF!</definedName>
    <definedName name="nc" localSheetId="1">#REF!</definedName>
    <definedName name="nc" localSheetId="7">#REF!</definedName>
    <definedName name="nc" localSheetId="13">#REF!</definedName>
    <definedName name="nc" localSheetId="2">#REF!</definedName>
    <definedName name="nc" localSheetId="15">#REF!</definedName>
    <definedName name="nc" localSheetId="10">#REF!</definedName>
    <definedName name="nc" localSheetId="12">#REF!</definedName>
    <definedName name="nc" localSheetId="0">#REF!</definedName>
    <definedName name="nc" localSheetId="19">#REF!</definedName>
    <definedName name="nc" localSheetId="14">#REF!</definedName>
    <definedName name="nc" localSheetId="6">#REF!</definedName>
    <definedName name="nc" localSheetId="11">#REF!</definedName>
    <definedName name="nc" localSheetId="16">#REF!</definedName>
    <definedName name="nc" localSheetId="8">#REF!</definedName>
    <definedName name="nc" localSheetId="3">#REF!</definedName>
    <definedName name="nc">#REF!</definedName>
    <definedName name="need_bold_rows" localSheetId="18">#REF!</definedName>
    <definedName name="need_bold_rows" localSheetId="17">#REF!</definedName>
    <definedName name="need_bold_rows" localSheetId="9">#REF!</definedName>
    <definedName name="need_bold_rows" localSheetId="1">#REF!</definedName>
    <definedName name="need_bold_rows" localSheetId="7">#REF!</definedName>
    <definedName name="need_bold_rows" localSheetId="13">#REF!</definedName>
    <definedName name="need_bold_rows" localSheetId="2">#REF!</definedName>
    <definedName name="need_bold_rows" localSheetId="15">#REF!</definedName>
    <definedName name="need_bold_rows" localSheetId="10">#REF!</definedName>
    <definedName name="need_bold_rows" localSheetId="12">#REF!</definedName>
    <definedName name="need_bold_rows" localSheetId="0">#REF!</definedName>
    <definedName name="need_bold_rows" localSheetId="19">#REF!</definedName>
    <definedName name="need_bold_rows" localSheetId="14">#REF!</definedName>
    <definedName name="need_bold_rows" localSheetId="6">#REF!</definedName>
    <definedName name="need_bold_rows" localSheetId="11">#REF!</definedName>
    <definedName name="need_bold_rows" localSheetId="16">#REF!</definedName>
    <definedName name="need_bold_rows" localSheetId="8">#REF!</definedName>
    <definedName name="need_bold_rows" localSheetId="3">#REF!</definedName>
    <definedName name="need_bold_rows">#REF!</definedName>
    <definedName name="need_build_down" localSheetId="18">#REF!</definedName>
    <definedName name="need_build_down" localSheetId="17">#REF!</definedName>
    <definedName name="need_build_down" localSheetId="9">#REF!</definedName>
    <definedName name="need_build_down" localSheetId="1">#REF!</definedName>
    <definedName name="need_build_down" localSheetId="7">#REF!</definedName>
    <definedName name="need_build_down" localSheetId="13">#REF!</definedName>
    <definedName name="need_build_down" localSheetId="2">#REF!</definedName>
    <definedName name="need_build_down" localSheetId="15">#REF!</definedName>
    <definedName name="need_build_down" localSheetId="10">#REF!</definedName>
    <definedName name="need_build_down" localSheetId="12">#REF!</definedName>
    <definedName name="need_build_down" localSheetId="0">#REF!</definedName>
    <definedName name="need_build_down" localSheetId="19">#REF!</definedName>
    <definedName name="need_build_down" localSheetId="14">#REF!</definedName>
    <definedName name="need_build_down" localSheetId="6">#REF!</definedName>
    <definedName name="need_build_down" localSheetId="11">#REF!</definedName>
    <definedName name="need_build_down" localSheetId="16">#REF!</definedName>
    <definedName name="need_build_down" localSheetId="8">#REF!</definedName>
    <definedName name="need_build_down" localSheetId="3">#REF!</definedName>
    <definedName name="need_build_down">#REF!</definedName>
    <definedName name="need_control_sum" localSheetId="18">#REF!</definedName>
    <definedName name="need_control_sum" localSheetId="17">#REF!</definedName>
    <definedName name="need_control_sum" localSheetId="9">#REF!</definedName>
    <definedName name="need_control_sum" localSheetId="1">#REF!</definedName>
    <definedName name="need_control_sum" localSheetId="7">#REF!</definedName>
    <definedName name="need_control_sum" localSheetId="13">#REF!</definedName>
    <definedName name="need_control_sum" localSheetId="2">#REF!</definedName>
    <definedName name="need_control_sum" localSheetId="15">#REF!</definedName>
    <definedName name="need_control_sum" localSheetId="10">#REF!</definedName>
    <definedName name="need_control_sum" localSheetId="12">#REF!</definedName>
    <definedName name="need_control_sum" localSheetId="0">#REF!</definedName>
    <definedName name="need_control_sum" localSheetId="19">#REF!</definedName>
    <definedName name="need_control_sum" localSheetId="14">#REF!</definedName>
    <definedName name="need_control_sum" localSheetId="6">#REF!</definedName>
    <definedName name="need_control_sum" localSheetId="11">#REF!</definedName>
    <definedName name="need_control_sum" localSheetId="16">#REF!</definedName>
    <definedName name="need_control_sum" localSheetId="8">#REF!</definedName>
    <definedName name="need_control_sum" localSheetId="3">#REF!</definedName>
    <definedName name="need_control_sum">#REF!</definedName>
    <definedName name="oishsvraxpbc3jz3kk3m5zcwm0" localSheetId="18">#REF!</definedName>
    <definedName name="oishsvraxpbc3jz3kk3m5zcwm0" localSheetId="17">#REF!</definedName>
    <definedName name="oishsvraxpbc3jz3kk3m5zcwm0" localSheetId="9">#REF!</definedName>
    <definedName name="oishsvraxpbc3jz3kk3m5zcwm0" localSheetId="1">#REF!</definedName>
    <definedName name="oishsvraxpbc3jz3kk3m5zcwm0" localSheetId="13">#REF!</definedName>
    <definedName name="oishsvraxpbc3jz3kk3m5zcwm0" localSheetId="2">#REF!</definedName>
    <definedName name="oishsvraxpbc3jz3kk3m5zcwm0" localSheetId="15">#REF!</definedName>
    <definedName name="oishsvraxpbc3jz3kk3m5zcwm0" localSheetId="10">#REF!</definedName>
    <definedName name="oishsvraxpbc3jz3kk3m5zcwm0" localSheetId="12">#REF!</definedName>
    <definedName name="oishsvraxpbc3jz3kk3m5zcwm0" localSheetId="19">#REF!</definedName>
    <definedName name="oishsvraxpbc3jz3kk3m5zcwm0" localSheetId="14">#REF!</definedName>
    <definedName name="oishsvraxpbc3jz3kk3m5zcwm0" localSheetId="6">#REF!</definedName>
    <definedName name="oishsvraxpbc3jz3kk3m5zcwm0" localSheetId="11">#REF!</definedName>
    <definedName name="oishsvraxpbc3jz3kk3m5zcwm0" localSheetId="16">#REF!</definedName>
    <definedName name="oishsvraxpbc3jz3kk3m5zcwm0" localSheetId="8">#REF!</definedName>
    <definedName name="oishsvraxpbc3jz3kk3m5zcwm0" localSheetId="3">#REF!</definedName>
    <definedName name="oishsvraxpbc3jz3kk3m5zcwm0">#REF!</definedName>
    <definedName name="page_to_sheet_br" localSheetId="18">#REF!</definedName>
    <definedName name="page_to_sheet_br" localSheetId="17">#REF!</definedName>
    <definedName name="page_to_sheet_br" localSheetId="9">#REF!</definedName>
    <definedName name="page_to_sheet_br" localSheetId="1">#REF!</definedName>
    <definedName name="page_to_sheet_br" localSheetId="7">#REF!</definedName>
    <definedName name="page_to_sheet_br" localSheetId="13">#REF!</definedName>
    <definedName name="page_to_sheet_br" localSheetId="2">#REF!</definedName>
    <definedName name="page_to_sheet_br" localSheetId="15">#REF!</definedName>
    <definedName name="page_to_sheet_br" localSheetId="10">#REF!</definedName>
    <definedName name="page_to_sheet_br" localSheetId="12">#REF!</definedName>
    <definedName name="page_to_sheet_br" localSheetId="0">#REF!</definedName>
    <definedName name="page_to_sheet_br" localSheetId="19">#REF!</definedName>
    <definedName name="page_to_sheet_br" localSheetId="14">#REF!</definedName>
    <definedName name="page_to_sheet_br" localSheetId="6">#REF!</definedName>
    <definedName name="page_to_sheet_br" localSheetId="11">#REF!</definedName>
    <definedName name="page_to_sheet_br" localSheetId="16">#REF!</definedName>
    <definedName name="page_to_sheet_br" localSheetId="8">#REF!</definedName>
    <definedName name="page_to_sheet_br" localSheetId="3">#REF!</definedName>
    <definedName name="page_to_sheet_br">#REF!</definedName>
    <definedName name="pf4ktio2ct2wb5lic4d0ij22zg" localSheetId="18">#REF!</definedName>
    <definedName name="pf4ktio2ct2wb5lic4d0ij22zg" localSheetId="17">#REF!</definedName>
    <definedName name="pf4ktio2ct2wb5lic4d0ij22zg" localSheetId="9">#REF!</definedName>
    <definedName name="pf4ktio2ct2wb5lic4d0ij22zg" localSheetId="1">#REF!</definedName>
    <definedName name="pf4ktio2ct2wb5lic4d0ij22zg" localSheetId="13">#REF!</definedName>
    <definedName name="pf4ktio2ct2wb5lic4d0ij22zg" localSheetId="2">#REF!</definedName>
    <definedName name="pf4ktio2ct2wb5lic4d0ij22zg" localSheetId="15">#REF!</definedName>
    <definedName name="pf4ktio2ct2wb5lic4d0ij22zg" localSheetId="10">#REF!</definedName>
    <definedName name="pf4ktio2ct2wb5lic4d0ij22zg" localSheetId="12">#REF!</definedName>
    <definedName name="pf4ktio2ct2wb5lic4d0ij22zg" localSheetId="19">#REF!</definedName>
    <definedName name="pf4ktio2ct2wb5lic4d0ij22zg" localSheetId="14">#REF!</definedName>
    <definedName name="pf4ktio2ct2wb5lic4d0ij22zg" localSheetId="6">#REF!</definedName>
    <definedName name="pf4ktio2ct2wb5lic4d0ij22zg" localSheetId="11">#REF!</definedName>
    <definedName name="pf4ktio2ct2wb5lic4d0ij22zg" localSheetId="16">#REF!</definedName>
    <definedName name="pf4ktio2ct2wb5lic4d0ij22zg" localSheetId="8">#REF!</definedName>
    <definedName name="pf4ktio2ct2wb5lic4d0ij22zg" localSheetId="3">#REF!</definedName>
    <definedName name="pf4ktio2ct2wb5lic4d0ij22zg">#REF!</definedName>
    <definedName name="qhgcjeqs4xbh5af0b0knrgslds" localSheetId="18">#REF!</definedName>
    <definedName name="qhgcjeqs4xbh5af0b0knrgslds" localSheetId="17">#REF!</definedName>
    <definedName name="qhgcjeqs4xbh5af0b0knrgslds" localSheetId="9">#REF!</definedName>
    <definedName name="qhgcjeqs4xbh5af0b0knrgslds" localSheetId="1">#REF!</definedName>
    <definedName name="qhgcjeqs4xbh5af0b0knrgslds" localSheetId="13">#REF!</definedName>
    <definedName name="qhgcjeqs4xbh5af0b0knrgslds" localSheetId="2">#REF!</definedName>
    <definedName name="qhgcjeqs4xbh5af0b0knrgslds" localSheetId="15">#REF!</definedName>
    <definedName name="qhgcjeqs4xbh5af0b0knrgslds" localSheetId="10">#REF!</definedName>
    <definedName name="qhgcjeqs4xbh5af0b0knrgslds" localSheetId="12">#REF!</definedName>
    <definedName name="qhgcjeqs4xbh5af0b0knrgslds" localSheetId="19">#REF!</definedName>
    <definedName name="qhgcjeqs4xbh5af0b0knrgslds" localSheetId="14">#REF!</definedName>
    <definedName name="qhgcjeqs4xbh5af0b0knrgslds" localSheetId="6">#REF!</definedName>
    <definedName name="qhgcjeqs4xbh5af0b0knrgslds" localSheetId="11">#REF!</definedName>
    <definedName name="qhgcjeqs4xbh5af0b0knrgslds" localSheetId="16">#REF!</definedName>
    <definedName name="qhgcjeqs4xbh5af0b0knrgslds" localSheetId="8">#REF!</definedName>
    <definedName name="qhgcjeqs4xbh5af0b0knrgslds" localSheetId="3">#REF!</definedName>
    <definedName name="qhgcjeqs4xbh5af0b0knrgslds">#REF!</definedName>
    <definedName name="qm1r2zbyvxaabczgs5nd53xmq4" localSheetId="18">#REF!</definedName>
    <definedName name="qm1r2zbyvxaabczgs5nd53xmq4" localSheetId="17">#REF!</definedName>
    <definedName name="qm1r2zbyvxaabczgs5nd53xmq4" localSheetId="9">#REF!</definedName>
    <definedName name="qm1r2zbyvxaabczgs5nd53xmq4" localSheetId="1">#REF!</definedName>
    <definedName name="qm1r2zbyvxaabczgs5nd53xmq4" localSheetId="13">#REF!</definedName>
    <definedName name="qm1r2zbyvxaabczgs5nd53xmq4" localSheetId="2">#REF!</definedName>
    <definedName name="qm1r2zbyvxaabczgs5nd53xmq4" localSheetId="15">#REF!</definedName>
    <definedName name="qm1r2zbyvxaabczgs5nd53xmq4" localSheetId="10">#REF!</definedName>
    <definedName name="qm1r2zbyvxaabczgs5nd53xmq4" localSheetId="12">#REF!</definedName>
    <definedName name="qm1r2zbyvxaabczgs5nd53xmq4" localSheetId="19">#REF!</definedName>
    <definedName name="qm1r2zbyvxaabczgs5nd53xmq4" localSheetId="14">#REF!</definedName>
    <definedName name="qm1r2zbyvxaabczgs5nd53xmq4" localSheetId="6">#REF!</definedName>
    <definedName name="qm1r2zbyvxaabczgs5nd53xmq4" localSheetId="11">#REF!</definedName>
    <definedName name="qm1r2zbyvxaabczgs5nd53xmq4" localSheetId="16">#REF!</definedName>
    <definedName name="qm1r2zbyvxaabczgs5nd53xmq4" localSheetId="8">#REF!</definedName>
    <definedName name="qm1r2zbyvxaabczgs5nd53xmq4" localSheetId="3">#REF!</definedName>
    <definedName name="qm1r2zbyvxaabczgs5nd53xmq4">#REF!</definedName>
    <definedName name="qunp1nijp1aaxbgswizf0lz200" localSheetId="18">#REF!</definedName>
    <definedName name="qunp1nijp1aaxbgswizf0lz200" localSheetId="17">#REF!</definedName>
    <definedName name="qunp1nijp1aaxbgswizf0lz200" localSheetId="9">#REF!</definedName>
    <definedName name="qunp1nijp1aaxbgswizf0lz200" localSheetId="1">#REF!</definedName>
    <definedName name="qunp1nijp1aaxbgswizf0lz200" localSheetId="13">#REF!</definedName>
    <definedName name="qunp1nijp1aaxbgswizf0lz200" localSheetId="2">#REF!</definedName>
    <definedName name="qunp1nijp1aaxbgswizf0lz200" localSheetId="15">#REF!</definedName>
    <definedName name="qunp1nijp1aaxbgswizf0lz200" localSheetId="10">#REF!</definedName>
    <definedName name="qunp1nijp1aaxbgswizf0lz200" localSheetId="12">#REF!</definedName>
    <definedName name="qunp1nijp1aaxbgswizf0lz200" localSheetId="19">#REF!</definedName>
    <definedName name="qunp1nijp1aaxbgswizf0lz200" localSheetId="14">#REF!</definedName>
    <definedName name="qunp1nijp1aaxbgswizf0lz200" localSheetId="6">#REF!</definedName>
    <definedName name="qunp1nijp1aaxbgswizf0lz200" localSheetId="11">#REF!</definedName>
    <definedName name="qunp1nijp1aaxbgswizf0lz200" localSheetId="16">#REF!</definedName>
    <definedName name="qunp1nijp1aaxbgswizf0lz200" localSheetId="8">#REF!</definedName>
    <definedName name="qunp1nijp1aaxbgswizf0lz200" localSheetId="3">#REF!</definedName>
    <definedName name="qunp1nijp1aaxbgswizf0lz200">#REF!</definedName>
    <definedName name="razn_down_rows" localSheetId="18">#REF!</definedName>
    <definedName name="razn_down_rows" localSheetId="17">#REF!</definedName>
    <definedName name="razn_down_rows" localSheetId="9">#REF!</definedName>
    <definedName name="razn_down_rows" localSheetId="1">#REF!</definedName>
    <definedName name="razn_down_rows" localSheetId="7">#REF!</definedName>
    <definedName name="razn_down_rows" localSheetId="13">#REF!</definedName>
    <definedName name="razn_down_rows" localSheetId="2">#REF!</definedName>
    <definedName name="razn_down_rows" localSheetId="15">#REF!</definedName>
    <definedName name="razn_down_rows" localSheetId="10">#REF!</definedName>
    <definedName name="razn_down_rows" localSheetId="12">#REF!</definedName>
    <definedName name="razn_down_rows" localSheetId="0">#REF!</definedName>
    <definedName name="razn_down_rows" localSheetId="19">#REF!</definedName>
    <definedName name="razn_down_rows" localSheetId="14">#REF!</definedName>
    <definedName name="razn_down_rows" localSheetId="6">#REF!</definedName>
    <definedName name="razn_down_rows" localSheetId="11">#REF!</definedName>
    <definedName name="razn_down_rows" localSheetId="16">#REF!</definedName>
    <definedName name="razn_down_rows" localSheetId="8">#REF!</definedName>
    <definedName name="razn_down_rows" localSheetId="3">#REF!</definedName>
    <definedName name="razn_down_rows">#REF!</definedName>
    <definedName name="rcn525ywmx4pde1kn3aevp0dfk" localSheetId="18">#REF!</definedName>
    <definedName name="rcn525ywmx4pde1kn3aevp0dfk" localSheetId="17">#REF!</definedName>
    <definedName name="rcn525ywmx4pde1kn3aevp0dfk" localSheetId="9">#REF!</definedName>
    <definedName name="rcn525ywmx4pde1kn3aevp0dfk" localSheetId="1">#REF!</definedName>
    <definedName name="rcn525ywmx4pde1kn3aevp0dfk" localSheetId="13">#REF!</definedName>
    <definedName name="rcn525ywmx4pde1kn3aevp0dfk" localSheetId="2">#REF!</definedName>
    <definedName name="rcn525ywmx4pde1kn3aevp0dfk" localSheetId="15">#REF!</definedName>
    <definedName name="rcn525ywmx4pde1kn3aevp0dfk" localSheetId="10">#REF!</definedName>
    <definedName name="rcn525ywmx4pde1kn3aevp0dfk" localSheetId="12">#REF!</definedName>
    <definedName name="rcn525ywmx4pde1kn3aevp0dfk" localSheetId="19">#REF!</definedName>
    <definedName name="rcn525ywmx4pde1kn3aevp0dfk" localSheetId="14">#REF!</definedName>
    <definedName name="rcn525ywmx4pde1kn3aevp0dfk" localSheetId="6">#REF!</definedName>
    <definedName name="rcn525ywmx4pde1kn3aevp0dfk" localSheetId="11">#REF!</definedName>
    <definedName name="rcn525ywmx4pde1kn3aevp0dfk" localSheetId="16">#REF!</definedName>
    <definedName name="rcn525ywmx4pde1kn3aevp0dfk" localSheetId="8">#REF!</definedName>
    <definedName name="rcn525ywmx4pde1kn3aevp0dfk" localSheetId="3">#REF!</definedName>
    <definedName name="rcn525ywmx4pde1kn3aevp0dfk">#REF!</definedName>
    <definedName name="rows_to_delete" localSheetId="18">#REF!</definedName>
    <definedName name="rows_to_delete" localSheetId="17">#REF!</definedName>
    <definedName name="rows_to_delete" localSheetId="9">#REF!</definedName>
    <definedName name="rows_to_delete" localSheetId="1">#REF!</definedName>
    <definedName name="rows_to_delete" localSheetId="7">#REF!</definedName>
    <definedName name="rows_to_delete" localSheetId="13">#REF!</definedName>
    <definedName name="rows_to_delete" localSheetId="2">#REF!</definedName>
    <definedName name="rows_to_delete" localSheetId="15">#REF!</definedName>
    <definedName name="rows_to_delete" localSheetId="10">#REF!</definedName>
    <definedName name="rows_to_delete" localSheetId="12">#REF!</definedName>
    <definedName name="rows_to_delete" localSheetId="0">#REF!</definedName>
    <definedName name="rows_to_delete" localSheetId="19">#REF!</definedName>
    <definedName name="rows_to_delete" localSheetId="14">#REF!</definedName>
    <definedName name="rows_to_delete" localSheetId="6">#REF!</definedName>
    <definedName name="rows_to_delete" localSheetId="11">#REF!</definedName>
    <definedName name="rows_to_delete" localSheetId="16">#REF!</definedName>
    <definedName name="rows_to_delete" localSheetId="8">#REF!</definedName>
    <definedName name="rows_to_delete" localSheetId="3">#REF!</definedName>
    <definedName name="rows_to_delete">#REF!</definedName>
    <definedName name="rows_to_last" localSheetId="18">#REF!</definedName>
    <definedName name="rows_to_last" localSheetId="17">#REF!</definedName>
    <definedName name="rows_to_last" localSheetId="9">#REF!</definedName>
    <definedName name="rows_to_last" localSheetId="1">#REF!</definedName>
    <definedName name="rows_to_last" localSheetId="7">#REF!</definedName>
    <definedName name="rows_to_last" localSheetId="13">#REF!</definedName>
    <definedName name="rows_to_last" localSheetId="2">#REF!</definedName>
    <definedName name="rows_to_last" localSheetId="15">#REF!</definedName>
    <definedName name="rows_to_last" localSheetId="10">#REF!</definedName>
    <definedName name="rows_to_last" localSheetId="12">#REF!</definedName>
    <definedName name="rows_to_last" localSheetId="0">#REF!</definedName>
    <definedName name="rows_to_last" localSheetId="19">#REF!</definedName>
    <definedName name="rows_to_last" localSheetId="14">#REF!</definedName>
    <definedName name="rows_to_last" localSheetId="6">#REF!</definedName>
    <definedName name="rows_to_last" localSheetId="11">#REF!</definedName>
    <definedName name="rows_to_last" localSheetId="16">#REF!</definedName>
    <definedName name="rows_to_last" localSheetId="8">#REF!</definedName>
    <definedName name="rows_to_last" localSheetId="3">#REF!</definedName>
    <definedName name="rows_to_last">#REF!</definedName>
    <definedName name="SIGN" localSheetId="4">Ведприд6!$B$19:$I$20</definedName>
    <definedName name="SIGN" localSheetId="5">КЦСРприл7!$B$18:$I$19</definedName>
    <definedName name="Signature_in_razn" localSheetId="18">#REF!</definedName>
    <definedName name="Signature_in_razn" localSheetId="17">#REF!</definedName>
    <definedName name="Signature_in_razn" localSheetId="9">#REF!</definedName>
    <definedName name="Signature_in_razn" localSheetId="1">#REF!</definedName>
    <definedName name="Signature_in_razn" localSheetId="7">#REF!</definedName>
    <definedName name="Signature_in_razn" localSheetId="13">#REF!</definedName>
    <definedName name="Signature_in_razn" localSheetId="2">#REF!</definedName>
    <definedName name="Signature_in_razn" localSheetId="15">#REF!</definedName>
    <definedName name="Signature_in_razn" localSheetId="10">#REF!</definedName>
    <definedName name="Signature_in_razn" localSheetId="12">#REF!</definedName>
    <definedName name="Signature_in_razn" localSheetId="0">#REF!</definedName>
    <definedName name="Signature_in_razn" localSheetId="19">#REF!</definedName>
    <definedName name="Signature_in_razn" localSheetId="14">#REF!</definedName>
    <definedName name="Signature_in_razn" localSheetId="6">#REF!</definedName>
    <definedName name="Signature_in_razn" localSheetId="11">#REF!</definedName>
    <definedName name="Signature_in_razn" localSheetId="16">#REF!</definedName>
    <definedName name="Signature_in_razn" localSheetId="8">#REF!</definedName>
    <definedName name="Signature_in_razn" localSheetId="3">#REF!</definedName>
    <definedName name="Signature_in_razn">#REF!</definedName>
    <definedName name="swpjxblu3dbu33cqzchc5hkk0w" localSheetId="18">#REF!</definedName>
    <definedName name="swpjxblu3dbu33cqzchc5hkk0w" localSheetId="17">#REF!</definedName>
    <definedName name="swpjxblu3dbu33cqzchc5hkk0w" localSheetId="9">#REF!</definedName>
    <definedName name="swpjxblu3dbu33cqzchc5hkk0w" localSheetId="1">#REF!</definedName>
    <definedName name="swpjxblu3dbu33cqzchc5hkk0w" localSheetId="13">#REF!</definedName>
    <definedName name="swpjxblu3dbu33cqzchc5hkk0w" localSheetId="2">#REF!</definedName>
    <definedName name="swpjxblu3dbu33cqzchc5hkk0w" localSheetId="15">#REF!</definedName>
    <definedName name="swpjxblu3dbu33cqzchc5hkk0w" localSheetId="10">#REF!</definedName>
    <definedName name="swpjxblu3dbu33cqzchc5hkk0w" localSheetId="12">#REF!</definedName>
    <definedName name="swpjxblu3dbu33cqzchc5hkk0w" localSheetId="19">#REF!</definedName>
    <definedName name="swpjxblu3dbu33cqzchc5hkk0w" localSheetId="14">#REF!</definedName>
    <definedName name="swpjxblu3dbu33cqzchc5hkk0w" localSheetId="6">#REF!</definedName>
    <definedName name="swpjxblu3dbu33cqzchc5hkk0w" localSheetId="11">#REF!</definedName>
    <definedName name="swpjxblu3dbu33cqzchc5hkk0w" localSheetId="16">#REF!</definedName>
    <definedName name="swpjxblu3dbu33cqzchc5hkk0w" localSheetId="8">#REF!</definedName>
    <definedName name="swpjxblu3dbu33cqzchc5hkk0w" localSheetId="3">#REF!</definedName>
    <definedName name="swpjxblu3dbu33cqzchc5hkk0w">#REF!</definedName>
    <definedName name="syjdhdk35p4nh3cjfxnviauzls" localSheetId="18">#REF!</definedName>
    <definedName name="syjdhdk35p4nh3cjfxnviauzls" localSheetId="17">#REF!</definedName>
    <definedName name="syjdhdk35p4nh3cjfxnviauzls" localSheetId="9">#REF!</definedName>
    <definedName name="syjdhdk35p4nh3cjfxnviauzls" localSheetId="1">#REF!</definedName>
    <definedName name="syjdhdk35p4nh3cjfxnviauzls" localSheetId="13">#REF!</definedName>
    <definedName name="syjdhdk35p4nh3cjfxnviauzls" localSheetId="2">#REF!</definedName>
    <definedName name="syjdhdk35p4nh3cjfxnviauzls" localSheetId="15">#REF!</definedName>
    <definedName name="syjdhdk35p4nh3cjfxnviauzls" localSheetId="10">#REF!</definedName>
    <definedName name="syjdhdk35p4nh3cjfxnviauzls" localSheetId="12">#REF!</definedName>
    <definedName name="syjdhdk35p4nh3cjfxnviauzls" localSheetId="19">#REF!</definedName>
    <definedName name="syjdhdk35p4nh3cjfxnviauzls" localSheetId="14">#REF!</definedName>
    <definedName name="syjdhdk35p4nh3cjfxnviauzls" localSheetId="6">#REF!</definedName>
    <definedName name="syjdhdk35p4nh3cjfxnviauzls" localSheetId="11">#REF!</definedName>
    <definedName name="syjdhdk35p4nh3cjfxnviauzls" localSheetId="16">#REF!</definedName>
    <definedName name="syjdhdk35p4nh3cjfxnviauzls" localSheetId="8">#REF!</definedName>
    <definedName name="syjdhdk35p4nh3cjfxnviauzls" localSheetId="3">#REF!</definedName>
    <definedName name="syjdhdk35p4nh3cjfxnviauzls">#REF!</definedName>
    <definedName name="t1iocfpqd13el1y2ekxnfpwstw" localSheetId="18">#REF!</definedName>
    <definedName name="t1iocfpqd13el1y2ekxnfpwstw" localSheetId="17">#REF!</definedName>
    <definedName name="t1iocfpqd13el1y2ekxnfpwstw" localSheetId="9">#REF!</definedName>
    <definedName name="t1iocfpqd13el1y2ekxnfpwstw" localSheetId="1">#REF!</definedName>
    <definedName name="t1iocfpqd13el1y2ekxnfpwstw" localSheetId="13">#REF!</definedName>
    <definedName name="t1iocfpqd13el1y2ekxnfpwstw" localSheetId="2">#REF!</definedName>
    <definedName name="t1iocfpqd13el1y2ekxnfpwstw" localSheetId="15">#REF!</definedName>
    <definedName name="t1iocfpqd13el1y2ekxnfpwstw" localSheetId="10">#REF!</definedName>
    <definedName name="t1iocfpqd13el1y2ekxnfpwstw" localSheetId="12">#REF!</definedName>
    <definedName name="t1iocfpqd13el1y2ekxnfpwstw" localSheetId="19">#REF!</definedName>
    <definedName name="t1iocfpqd13el1y2ekxnfpwstw" localSheetId="14">#REF!</definedName>
    <definedName name="t1iocfpqd13el1y2ekxnfpwstw" localSheetId="6">#REF!</definedName>
    <definedName name="t1iocfpqd13el1y2ekxnfpwstw" localSheetId="11">#REF!</definedName>
    <definedName name="t1iocfpqd13el1y2ekxnfpwstw" localSheetId="16">#REF!</definedName>
    <definedName name="t1iocfpqd13el1y2ekxnfpwstw" localSheetId="8">#REF!</definedName>
    <definedName name="t1iocfpqd13el1y2ekxnfpwstw" localSheetId="3">#REF!</definedName>
    <definedName name="t1iocfpqd13el1y2ekxnfpwstw">#REF!</definedName>
    <definedName name="tqwxsrwtrd3p34nrtmvfunozag" localSheetId="18">#REF!</definedName>
    <definedName name="tqwxsrwtrd3p34nrtmvfunozag" localSheetId="17">#REF!</definedName>
    <definedName name="tqwxsrwtrd3p34nrtmvfunozag" localSheetId="9">#REF!</definedName>
    <definedName name="tqwxsrwtrd3p34nrtmvfunozag" localSheetId="1">#REF!</definedName>
    <definedName name="tqwxsrwtrd3p34nrtmvfunozag" localSheetId="13">#REF!</definedName>
    <definedName name="tqwxsrwtrd3p34nrtmvfunozag" localSheetId="2">#REF!</definedName>
    <definedName name="tqwxsrwtrd3p34nrtmvfunozag" localSheetId="15">#REF!</definedName>
    <definedName name="tqwxsrwtrd3p34nrtmvfunozag" localSheetId="10">#REF!</definedName>
    <definedName name="tqwxsrwtrd3p34nrtmvfunozag" localSheetId="12">#REF!</definedName>
    <definedName name="tqwxsrwtrd3p34nrtmvfunozag" localSheetId="19">#REF!</definedName>
    <definedName name="tqwxsrwtrd3p34nrtmvfunozag" localSheetId="14">#REF!</definedName>
    <definedName name="tqwxsrwtrd3p34nrtmvfunozag" localSheetId="6">#REF!</definedName>
    <definedName name="tqwxsrwtrd3p34nrtmvfunozag" localSheetId="11">#REF!</definedName>
    <definedName name="tqwxsrwtrd3p34nrtmvfunozag" localSheetId="16">#REF!</definedName>
    <definedName name="tqwxsrwtrd3p34nrtmvfunozag" localSheetId="8">#REF!</definedName>
    <definedName name="tqwxsrwtrd3p34nrtmvfunozag" localSheetId="3">#REF!</definedName>
    <definedName name="tqwxsrwtrd3p34nrtmvfunozag">#REF!</definedName>
    <definedName name="u1m5vran2x1y11qx5xfu2j4tz4" localSheetId="18">#REF!</definedName>
    <definedName name="u1m5vran2x1y11qx5xfu2j4tz4" localSheetId="17">#REF!</definedName>
    <definedName name="u1m5vran2x1y11qx5xfu2j4tz4" localSheetId="9">#REF!</definedName>
    <definedName name="u1m5vran2x1y11qx5xfu2j4tz4" localSheetId="1">#REF!</definedName>
    <definedName name="u1m5vran2x1y11qx5xfu2j4tz4" localSheetId="13">#REF!</definedName>
    <definedName name="u1m5vran2x1y11qx5xfu2j4tz4" localSheetId="2">#REF!</definedName>
    <definedName name="u1m5vran2x1y11qx5xfu2j4tz4" localSheetId="15">#REF!</definedName>
    <definedName name="u1m5vran2x1y11qx5xfu2j4tz4" localSheetId="10">#REF!</definedName>
    <definedName name="u1m5vran2x1y11qx5xfu2j4tz4" localSheetId="12">#REF!</definedName>
    <definedName name="u1m5vran2x1y11qx5xfu2j4tz4" localSheetId="19">#REF!</definedName>
    <definedName name="u1m5vran2x1y11qx5xfu2j4tz4" localSheetId="14">#REF!</definedName>
    <definedName name="u1m5vran2x1y11qx5xfu2j4tz4" localSheetId="6">#REF!</definedName>
    <definedName name="u1m5vran2x1y11qx5xfu2j4tz4" localSheetId="11">#REF!</definedName>
    <definedName name="u1m5vran2x1y11qx5xfu2j4tz4" localSheetId="16">#REF!</definedName>
    <definedName name="u1m5vran2x1y11qx5xfu2j4tz4" localSheetId="8">#REF!</definedName>
    <definedName name="u1m5vran2x1y11qx5xfu2j4tz4" localSheetId="3">#REF!</definedName>
    <definedName name="u1m5vran2x1y11qx5xfu2j4tz4">#REF!</definedName>
    <definedName name="ua41amkhph5c1h53xxk2wbxxpk" localSheetId="18">#REF!</definedName>
    <definedName name="ua41amkhph5c1h53xxk2wbxxpk" localSheetId="17">#REF!</definedName>
    <definedName name="ua41amkhph5c1h53xxk2wbxxpk" localSheetId="9">#REF!</definedName>
    <definedName name="ua41amkhph5c1h53xxk2wbxxpk" localSheetId="1">#REF!</definedName>
    <definedName name="ua41amkhph5c1h53xxk2wbxxpk" localSheetId="13">#REF!</definedName>
    <definedName name="ua41amkhph5c1h53xxk2wbxxpk" localSheetId="2">#REF!</definedName>
    <definedName name="ua41amkhph5c1h53xxk2wbxxpk" localSheetId="15">#REF!</definedName>
    <definedName name="ua41amkhph5c1h53xxk2wbxxpk" localSheetId="10">#REF!</definedName>
    <definedName name="ua41amkhph5c1h53xxk2wbxxpk" localSheetId="12">#REF!</definedName>
    <definedName name="ua41amkhph5c1h53xxk2wbxxpk" localSheetId="19">#REF!</definedName>
    <definedName name="ua41amkhph5c1h53xxk2wbxxpk" localSheetId="14">#REF!</definedName>
    <definedName name="ua41amkhph5c1h53xxk2wbxxpk" localSheetId="6">#REF!</definedName>
    <definedName name="ua41amkhph5c1h53xxk2wbxxpk" localSheetId="11">#REF!</definedName>
    <definedName name="ua41amkhph5c1h53xxk2wbxxpk" localSheetId="16">#REF!</definedName>
    <definedName name="ua41amkhph5c1h53xxk2wbxxpk" localSheetId="8">#REF!</definedName>
    <definedName name="ua41amkhph5c1h53xxk2wbxxpk" localSheetId="3">#REF!</definedName>
    <definedName name="ua41amkhph5c1h53xxk2wbxxpk">#REF!</definedName>
    <definedName name="vm2ikyzfyl3c3f2vbofwexhk2c" localSheetId="18">#REF!</definedName>
    <definedName name="vm2ikyzfyl3c3f2vbofwexhk2c" localSheetId="17">#REF!</definedName>
    <definedName name="vm2ikyzfyl3c3f2vbofwexhk2c" localSheetId="9">#REF!</definedName>
    <definedName name="vm2ikyzfyl3c3f2vbofwexhk2c" localSheetId="1">#REF!</definedName>
    <definedName name="vm2ikyzfyl3c3f2vbofwexhk2c" localSheetId="13">#REF!</definedName>
    <definedName name="vm2ikyzfyl3c3f2vbofwexhk2c" localSheetId="2">#REF!</definedName>
    <definedName name="vm2ikyzfyl3c3f2vbofwexhk2c" localSheetId="15">#REF!</definedName>
    <definedName name="vm2ikyzfyl3c3f2vbofwexhk2c" localSheetId="10">#REF!</definedName>
    <definedName name="vm2ikyzfyl3c3f2vbofwexhk2c" localSheetId="12">#REF!</definedName>
    <definedName name="vm2ikyzfyl3c3f2vbofwexhk2c" localSheetId="19">#REF!</definedName>
    <definedName name="vm2ikyzfyl3c3f2vbofwexhk2c" localSheetId="14">#REF!</definedName>
    <definedName name="vm2ikyzfyl3c3f2vbofwexhk2c" localSheetId="6">#REF!</definedName>
    <definedName name="vm2ikyzfyl3c3f2vbofwexhk2c" localSheetId="11">#REF!</definedName>
    <definedName name="vm2ikyzfyl3c3f2vbofwexhk2c" localSheetId="16">#REF!</definedName>
    <definedName name="vm2ikyzfyl3c3f2vbofwexhk2c" localSheetId="8">#REF!</definedName>
    <definedName name="vm2ikyzfyl3c3f2vbofwexhk2c" localSheetId="3">#REF!</definedName>
    <definedName name="vm2ikyzfyl3c3f2vbofwexhk2c">#REF!</definedName>
    <definedName name="w1nehiloq13fdfxu13klcaopgw" localSheetId="18">#REF!</definedName>
    <definedName name="w1nehiloq13fdfxu13klcaopgw" localSheetId="17">#REF!</definedName>
    <definedName name="w1nehiloq13fdfxu13klcaopgw" localSheetId="9">#REF!</definedName>
    <definedName name="w1nehiloq13fdfxu13klcaopgw" localSheetId="1">#REF!</definedName>
    <definedName name="w1nehiloq13fdfxu13klcaopgw" localSheetId="13">#REF!</definedName>
    <definedName name="w1nehiloq13fdfxu13klcaopgw" localSheetId="2">#REF!</definedName>
    <definedName name="w1nehiloq13fdfxu13klcaopgw" localSheetId="15">#REF!</definedName>
    <definedName name="w1nehiloq13fdfxu13klcaopgw" localSheetId="10">#REF!</definedName>
    <definedName name="w1nehiloq13fdfxu13klcaopgw" localSheetId="12">#REF!</definedName>
    <definedName name="w1nehiloq13fdfxu13klcaopgw" localSheetId="19">#REF!</definedName>
    <definedName name="w1nehiloq13fdfxu13klcaopgw" localSheetId="14">#REF!</definedName>
    <definedName name="w1nehiloq13fdfxu13klcaopgw" localSheetId="6">#REF!</definedName>
    <definedName name="w1nehiloq13fdfxu13klcaopgw" localSheetId="11">#REF!</definedName>
    <definedName name="w1nehiloq13fdfxu13klcaopgw" localSheetId="16">#REF!</definedName>
    <definedName name="w1nehiloq13fdfxu13klcaopgw" localSheetId="8">#REF!</definedName>
    <definedName name="w1nehiloq13fdfxu13klcaopgw" localSheetId="3">#REF!</definedName>
    <definedName name="w1nehiloq13fdfxu13klcaopgw">#REF!</definedName>
    <definedName name="whvhn4kg25bcn2skpkb3bqydz4" localSheetId="18">#REF!</definedName>
    <definedName name="whvhn4kg25bcn2skpkb3bqydz4" localSheetId="17">#REF!</definedName>
    <definedName name="whvhn4kg25bcn2skpkb3bqydz4" localSheetId="9">#REF!</definedName>
    <definedName name="whvhn4kg25bcn2skpkb3bqydz4" localSheetId="1">#REF!</definedName>
    <definedName name="whvhn4kg25bcn2skpkb3bqydz4" localSheetId="13">#REF!</definedName>
    <definedName name="whvhn4kg25bcn2skpkb3bqydz4" localSheetId="2">#REF!</definedName>
    <definedName name="whvhn4kg25bcn2skpkb3bqydz4" localSheetId="15">#REF!</definedName>
    <definedName name="whvhn4kg25bcn2skpkb3bqydz4" localSheetId="10">#REF!</definedName>
    <definedName name="whvhn4kg25bcn2skpkb3bqydz4" localSheetId="12">#REF!</definedName>
    <definedName name="whvhn4kg25bcn2skpkb3bqydz4" localSheetId="19">#REF!</definedName>
    <definedName name="whvhn4kg25bcn2skpkb3bqydz4" localSheetId="14">#REF!</definedName>
    <definedName name="whvhn4kg25bcn2skpkb3bqydz4" localSheetId="6">#REF!</definedName>
    <definedName name="whvhn4kg25bcn2skpkb3bqydz4" localSheetId="11">#REF!</definedName>
    <definedName name="whvhn4kg25bcn2skpkb3bqydz4" localSheetId="16">#REF!</definedName>
    <definedName name="whvhn4kg25bcn2skpkb3bqydz4" localSheetId="8">#REF!</definedName>
    <definedName name="whvhn4kg25bcn2skpkb3bqydz4" localSheetId="3">#REF!</definedName>
    <definedName name="whvhn4kg25bcn2skpkb3bqydz4">#REF!</definedName>
    <definedName name="wqazcjs4o12a5adpyzuqhb5cko" localSheetId="18">#REF!</definedName>
    <definedName name="wqazcjs4o12a5adpyzuqhb5cko" localSheetId="17">#REF!</definedName>
    <definedName name="wqazcjs4o12a5adpyzuqhb5cko" localSheetId="9">#REF!</definedName>
    <definedName name="wqazcjs4o12a5adpyzuqhb5cko" localSheetId="1">#REF!</definedName>
    <definedName name="wqazcjs4o12a5adpyzuqhb5cko" localSheetId="13">#REF!</definedName>
    <definedName name="wqazcjs4o12a5adpyzuqhb5cko" localSheetId="2">#REF!</definedName>
    <definedName name="wqazcjs4o12a5adpyzuqhb5cko" localSheetId="15">#REF!</definedName>
    <definedName name="wqazcjs4o12a5adpyzuqhb5cko" localSheetId="10">#REF!</definedName>
    <definedName name="wqazcjs4o12a5adpyzuqhb5cko" localSheetId="12">#REF!</definedName>
    <definedName name="wqazcjs4o12a5adpyzuqhb5cko" localSheetId="19">#REF!</definedName>
    <definedName name="wqazcjs4o12a5adpyzuqhb5cko" localSheetId="14">#REF!</definedName>
    <definedName name="wqazcjs4o12a5adpyzuqhb5cko" localSheetId="6">#REF!</definedName>
    <definedName name="wqazcjs4o12a5adpyzuqhb5cko" localSheetId="11">#REF!</definedName>
    <definedName name="wqazcjs4o12a5adpyzuqhb5cko" localSheetId="16">#REF!</definedName>
    <definedName name="wqazcjs4o12a5adpyzuqhb5cko" localSheetId="8">#REF!</definedName>
    <definedName name="wqazcjs4o12a5adpyzuqhb5cko" localSheetId="3">#REF!</definedName>
    <definedName name="wqazcjs4o12a5adpyzuqhb5cko">#REF!</definedName>
    <definedName name="x50bwhcspt2rtgjg0vg0hfk2ns" localSheetId="18">#REF!</definedName>
    <definedName name="x50bwhcspt2rtgjg0vg0hfk2ns" localSheetId="17">#REF!</definedName>
    <definedName name="x50bwhcspt2rtgjg0vg0hfk2ns" localSheetId="9">#REF!</definedName>
    <definedName name="x50bwhcspt2rtgjg0vg0hfk2ns" localSheetId="1">#REF!</definedName>
    <definedName name="x50bwhcspt2rtgjg0vg0hfk2ns" localSheetId="13">#REF!</definedName>
    <definedName name="x50bwhcspt2rtgjg0vg0hfk2ns" localSheetId="2">#REF!</definedName>
    <definedName name="x50bwhcspt2rtgjg0vg0hfk2ns" localSheetId="15">#REF!</definedName>
    <definedName name="x50bwhcspt2rtgjg0vg0hfk2ns" localSheetId="10">#REF!</definedName>
    <definedName name="x50bwhcspt2rtgjg0vg0hfk2ns" localSheetId="12">#REF!</definedName>
    <definedName name="x50bwhcspt2rtgjg0vg0hfk2ns" localSheetId="19">#REF!</definedName>
    <definedName name="x50bwhcspt2rtgjg0vg0hfk2ns" localSheetId="14">#REF!</definedName>
    <definedName name="x50bwhcspt2rtgjg0vg0hfk2ns" localSheetId="6">#REF!</definedName>
    <definedName name="x50bwhcspt2rtgjg0vg0hfk2ns" localSheetId="11">#REF!</definedName>
    <definedName name="x50bwhcspt2rtgjg0vg0hfk2ns" localSheetId="16">#REF!</definedName>
    <definedName name="x50bwhcspt2rtgjg0vg0hfk2ns" localSheetId="8">#REF!</definedName>
    <definedName name="x50bwhcspt2rtgjg0vg0hfk2ns" localSheetId="3">#REF!</definedName>
    <definedName name="x50bwhcspt2rtgjg0vg0hfk2ns">#REF!</definedName>
    <definedName name="xfiudkw3z5aq3govpiyzsxyki0" localSheetId="18">#REF!</definedName>
    <definedName name="xfiudkw3z5aq3govpiyzsxyki0" localSheetId="17">#REF!</definedName>
    <definedName name="xfiudkw3z5aq3govpiyzsxyki0" localSheetId="9">#REF!</definedName>
    <definedName name="xfiudkw3z5aq3govpiyzsxyki0" localSheetId="1">#REF!</definedName>
    <definedName name="xfiudkw3z5aq3govpiyzsxyki0" localSheetId="13">#REF!</definedName>
    <definedName name="xfiudkw3z5aq3govpiyzsxyki0" localSheetId="2">#REF!</definedName>
    <definedName name="xfiudkw3z5aq3govpiyzsxyki0" localSheetId="15">#REF!</definedName>
    <definedName name="xfiudkw3z5aq3govpiyzsxyki0" localSheetId="10">#REF!</definedName>
    <definedName name="xfiudkw3z5aq3govpiyzsxyki0" localSheetId="12">#REF!</definedName>
    <definedName name="xfiudkw3z5aq3govpiyzsxyki0" localSheetId="19">#REF!</definedName>
    <definedName name="xfiudkw3z5aq3govpiyzsxyki0" localSheetId="14">#REF!</definedName>
    <definedName name="xfiudkw3z5aq3govpiyzsxyki0" localSheetId="6">#REF!</definedName>
    <definedName name="xfiudkw3z5aq3govpiyzsxyki0" localSheetId="11">#REF!</definedName>
    <definedName name="xfiudkw3z5aq3govpiyzsxyki0" localSheetId="16">#REF!</definedName>
    <definedName name="xfiudkw3z5aq3govpiyzsxyki0" localSheetId="8">#REF!</definedName>
    <definedName name="xfiudkw3z5aq3govpiyzsxyki0" localSheetId="3">#REF!</definedName>
    <definedName name="xfiudkw3z5aq3govpiyzsxyki0">#REF!</definedName>
    <definedName name="а" localSheetId="18">[1]ожидаемое!#REF!</definedName>
    <definedName name="а" localSheetId="17">[1]ожидаемое!#REF!</definedName>
    <definedName name="а" localSheetId="1">[1]ожидаемое!#REF!</definedName>
    <definedName name="а" localSheetId="13">[1]ожидаемое!#REF!</definedName>
    <definedName name="а" localSheetId="2">[1]ожидаемое!#REF!</definedName>
    <definedName name="а" localSheetId="15">[1]ожидаемое!#REF!</definedName>
    <definedName name="а" localSheetId="10">[1]ожидаемое!#REF!</definedName>
    <definedName name="а" localSheetId="12">[1]ожидаемое!#REF!</definedName>
    <definedName name="а" localSheetId="0">[1]ожидаемое!#REF!</definedName>
    <definedName name="а" localSheetId="19">[1]ожидаемое!#REF!</definedName>
    <definedName name="а" localSheetId="14">[1]ожидаемое!#REF!</definedName>
    <definedName name="а" localSheetId="6">[1]ожидаемое!#REF!</definedName>
    <definedName name="а" localSheetId="11">[1]ожидаемое!#REF!</definedName>
    <definedName name="а" localSheetId="16">[1]ожидаемое!#REF!</definedName>
    <definedName name="а" localSheetId="8">[1]ожидаемое!#REF!</definedName>
    <definedName name="а" localSheetId="3">[1]ожидаемое!#REF!</definedName>
    <definedName name="а">[1]ожидаемое!#REF!</definedName>
    <definedName name="д" localSheetId="18">#REF!</definedName>
    <definedName name="д" localSheetId="17">#REF!</definedName>
    <definedName name="д" localSheetId="9">#REF!</definedName>
    <definedName name="д" localSheetId="1">#REF!</definedName>
    <definedName name="д" localSheetId="13">#REF!</definedName>
    <definedName name="д" localSheetId="2">#REF!</definedName>
    <definedName name="д" localSheetId="15">#REF!</definedName>
    <definedName name="д" localSheetId="10">#REF!</definedName>
    <definedName name="д" localSheetId="12">#REF!</definedName>
    <definedName name="д" localSheetId="0">#REF!</definedName>
    <definedName name="д" localSheetId="19">#REF!</definedName>
    <definedName name="д" localSheetId="14">#REF!</definedName>
    <definedName name="д" localSheetId="6">#REF!</definedName>
    <definedName name="д" localSheetId="11">#REF!</definedName>
    <definedName name="д" localSheetId="16">#REF!</definedName>
    <definedName name="д" localSheetId="8">#REF!</definedName>
    <definedName name="д" localSheetId="3">#REF!</definedName>
    <definedName name="д">#REF!</definedName>
    <definedName name="дд" localSheetId="18">#REF!</definedName>
    <definedName name="дд" localSheetId="17">#REF!</definedName>
    <definedName name="дд" localSheetId="13">#REF!</definedName>
    <definedName name="дд" localSheetId="2">#REF!</definedName>
    <definedName name="дд" localSheetId="15">#REF!</definedName>
    <definedName name="дд" localSheetId="12">#REF!</definedName>
    <definedName name="дд" localSheetId="19">#REF!</definedName>
    <definedName name="дд" localSheetId="14">#REF!</definedName>
    <definedName name="дд" localSheetId="11">#REF!</definedName>
    <definedName name="дд" localSheetId="16">#REF!</definedName>
    <definedName name="дд">#REF!</definedName>
    <definedName name="дох" localSheetId="18">#REF!</definedName>
    <definedName name="дох" localSheetId="17">#REF!</definedName>
    <definedName name="дох" localSheetId="9">#REF!</definedName>
    <definedName name="дох" localSheetId="1">#REF!</definedName>
    <definedName name="дох" localSheetId="13">#REF!</definedName>
    <definedName name="дох" localSheetId="2">#REF!</definedName>
    <definedName name="дох" localSheetId="15">#REF!</definedName>
    <definedName name="дох" localSheetId="10">#REF!</definedName>
    <definedName name="дох" localSheetId="12">#REF!</definedName>
    <definedName name="дох" localSheetId="0">#REF!</definedName>
    <definedName name="дох" localSheetId="19">#REF!</definedName>
    <definedName name="дох" localSheetId="14">#REF!</definedName>
    <definedName name="дох" localSheetId="6">#REF!</definedName>
    <definedName name="дох" localSheetId="11">#REF!</definedName>
    <definedName name="дох" localSheetId="16">#REF!</definedName>
    <definedName name="дох" localSheetId="8">#REF!</definedName>
    <definedName name="дох" localSheetId="3">#REF!</definedName>
    <definedName name="дох">#REF!</definedName>
    <definedName name="доходы" localSheetId="18">#REF!</definedName>
    <definedName name="доходы" localSheetId="17">#REF!</definedName>
    <definedName name="доходы" localSheetId="9">#REF!</definedName>
    <definedName name="доходы" localSheetId="1">#REF!</definedName>
    <definedName name="доходы" localSheetId="7">#REF!</definedName>
    <definedName name="доходы" localSheetId="13">#REF!</definedName>
    <definedName name="доходы" localSheetId="2">#REF!</definedName>
    <definedName name="доходы" localSheetId="15">#REF!</definedName>
    <definedName name="доходы" localSheetId="10">#REF!</definedName>
    <definedName name="доходы" localSheetId="12">#REF!</definedName>
    <definedName name="доходы" localSheetId="0">#REF!</definedName>
    <definedName name="доходы" localSheetId="19">#REF!</definedName>
    <definedName name="доходы" localSheetId="14">#REF!</definedName>
    <definedName name="доходы" localSheetId="6">#REF!</definedName>
    <definedName name="доходы" localSheetId="11">#REF!</definedName>
    <definedName name="доходы" localSheetId="16">#REF!</definedName>
    <definedName name="доходы" localSheetId="8">#REF!</definedName>
    <definedName name="доходы" localSheetId="3">#REF!</definedName>
    <definedName name="доходы">#REF!</definedName>
    <definedName name="доходы2014" localSheetId="18">#REF!</definedName>
    <definedName name="доходы2014" localSheetId="17">#REF!</definedName>
    <definedName name="доходы2014" localSheetId="9">#REF!</definedName>
    <definedName name="доходы2014" localSheetId="1">#REF!</definedName>
    <definedName name="доходы2014" localSheetId="13">#REF!</definedName>
    <definedName name="доходы2014" localSheetId="2">#REF!</definedName>
    <definedName name="доходы2014" localSheetId="15">#REF!</definedName>
    <definedName name="доходы2014" localSheetId="10">#REF!</definedName>
    <definedName name="доходы2014" localSheetId="12">#REF!</definedName>
    <definedName name="доходы2014" localSheetId="0">#REF!</definedName>
    <definedName name="доходы2014" localSheetId="19">#REF!</definedName>
    <definedName name="доходы2014" localSheetId="14">#REF!</definedName>
    <definedName name="доходы2014" localSheetId="6">#REF!</definedName>
    <definedName name="доходы2014" localSheetId="11">#REF!</definedName>
    <definedName name="доходы2014" localSheetId="16">#REF!</definedName>
    <definedName name="доходы2014" localSheetId="8">#REF!</definedName>
    <definedName name="доходы2014" localSheetId="3">#REF!</definedName>
    <definedName name="доходы2014">#REF!</definedName>
    <definedName name="_xlnm.Print_Titles" localSheetId="1">адмприл2!$7:$8</definedName>
    <definedName name="_xlnm.Print_Titles" localSheetId="4">Ведприд6!$9:$11</definedName>
    <definedName name="_xlnm.Print_Titles" localSheetId="2">Дохприл4!$7:$10</definedName>
    <definedName name="_xlnm.Print_Titles" localSheetId="10">заимст14!$9:$9</definedName>
    <definedName name="_xlnm.Print_Titles" localSheetId="5">КЦСРприл7!$8:$10</definedName>
    <definedName name="_xlnm.Print_Titles" localSheetId="3">'функ прил5'!$7:$8</definedName>
    <definedName name="_xlnm.Print_Area" localSheetId="17">'4,3%МРОТ 23'!$A$1:$F$22</definedName>
    <definedName name="_xlnm.Print_Area" localSheetId="9">'адм ком12'!$A$1:$F$25</definedName>
    <definedName name="_xlnm.Print_Area" localSheetId="1">адмприл2!$A$1:$D$171</definedName>
    <definedName name="_xlnm.Print_Area" localSheetId="7">воин10!$A$1:$E$26</definedName>
    <definedName name="_xlnm.Print_Area" localSheetId="2">Дохприл4!$A$1:$O$186</definedName>
    <definedName name="_xlnm.Print_Area" localSheetId="15">ЖКХ20!$A$1:$F$22</definedName>
    <definedName name="_xlnm.Print_Area" localSheetId="12">'зп культ16'!$A$1:$E$23</definedName>
    <definedName name="_xlnm.Print_Area" localSheetId="0">истприл1!$A$1:$F$35</definedName>
    <definedName name="_xlnm.Print_Area" localSheetId="14">Молспец19!$A$1:$F$22</definedName>
    <definedName name="_xlnm.Print_Area" localSheetId="11">МРОТ15!$A$1:$F$22</definedName>
    <definedName name="_xlnm.Print_Area" localSheetId="16">Проекты22!$A$1:$F$22</definedName>
    <definedName name="_xlnm.Print_Area" localSheetId="8">сбалан11!$A$1:$F$23</definedName>
    <definedName name="_xlnm.Print_Area" localSheetId="3">'функ прил5'!$A$1:$F$61</definedName>
    <definedName name="оо" localSheetId="18">#REF!</definedName>
    <definedName name="оо" localSheetId="17">#REF!</definedName>
    <definedName name="оо" localSheetId="13">#REF!</definedName>
    <definedName name="оо" localSheetId="2">#REF!</definedName>
    <definedName name="оо" localSheetId="15">#REF!</definedName>
    <definedName name="оо" localSheetId="12">#REF!</definedName>
    <definedName name="оо" localSheetId="19">#REF!</definedName>
    <definedName name="оо" localSheetId="14">#REF!</definedName>
    <definedName name="оо" localSheetId="11">#REF!</definedName>
    <definedName name="оо" localSheetId="16">#REF!</definedName>
    <definedName name="оо">#REF!</definedName>
    <definedName name="ооо" localSheetId="18">#REF!</definedName>
    <definedName name="ооо" localSheetId="17">#REF!</definedName>
    <definedName name="ооо" localSheetId="13">#REF!</definedName>
    <definedName name="ооо" localSheetId="2">#REF!</definedName>
    <definedName name="ооо" localSheetId="15">#REF!</definedName>
    <definedName name="ооо" localSheetId="12">#REF!</definedName>
    <definedName name="ооо" localSheetId="19">#REF!</definedName>
    <definedName name="ооо" localSheetId="14">#REF!</definedName>
    <definedName name="ооо" localSheetId="11">#REF!</definedName>
    <definedName name="ооо" localSheetId="16">#REF!</definedName>
    <definedName name="ооо">#REF!</definedName>
  </definedNames>
  <calcPr calcId="125725"/>
</workbook>
</file>

<file path=xl/calcChain.xml><?xml version="1.0" encoding="utf-8"?>
<calcChain xmlns="http://schemas.openxmlformats.org/spreadsheetml/2006/main">
  <c r="E24" i="75"/>
  <c r="F22"/>
  <c r="F24" s="1"/>
  <c r="E22"/>
  <c r="D22"/>
  <c r="D24" s="1"/>
  <c r="C22"/>
  <c r="G28" i="29" l="1"/>
  <c r="I994" i="74"/>
  <c r="I472"/>
  <c r="I473"/>
  <c r="I471"/>
  <c r="I470"/>
  <c r="I469"/>
  <c r="I468"/>
  <c r="I433"/>
  <c r="I434"/>
  <c r="H11" i="73"/>
  <c r="H994" i="74"/>
  <c r="I993"/>
  <c r="H1181" i="73"/>
  <c r="H18"/>
  <c r="H16"/>
  <c r="H14"/>
  <c r="H15"/>
  <c r="H13"/>
  <c r="H12"/>
  <c r="F38" i="35"/>
  <c r="F60" l="1"/>
  <c r="G1181" i="73"/>
  <c r="H1180"/>
  <c r="D15" i="42"/>
  <c r="E15"/>
  <c r="C15"/>
  <c r="D14"/>
  <c r="E14"/>
  <c r="C14"/>
  <c r="G30" i="29"/>
  <c r="I26"/>
  <c r="H26"/>
  <c r="G26"/>
  <c r="L185" i="72"/>
  <c r="M185" s="1"/>
  <c r="M184" s="1"/>
  <c r="M183" s="1"/>
  <c r="L184"/>
  <c r="K184"/>
  <c r="L183"/>
  <c r="K183"/>
  <c r="M182"/>
  <c r="M181"/>
  <c r="M180" s="1"/>
  <c r="L181"/>
  <c r="L180" s="1"/>
  <c r="L174" s="1"/>
  <c r="K181"/>
  <c r="K180"/>
  <c r="M179"/>
  <c r="M178"/>
  <c r="L177"/>
  <c r="K177"/>
  <c r="M177" s="1"/>
  <c r="L176"/>
  <c r="M176" s="1"/>
  <c r="M175" s="1"/>
  <c r="O175"/>
  <c r="O174" s="1"/>
  <c r="N175"/>
  <c r="N174" s="1"/>
  <c r="L175"/>
  <c r="K175"/>
  <c r="K174" s="1"/>
  <c r="M173"/>
  <c r="N172"/>
  <c r="M172"/>
  <c r="L172"/>
  <c r="K172"/>
  <c r="M171"/>
  <c r="M170" s="1"/>
  <c r="O170"/>
  <c r="O144" s="1"/>
  <c r="O143" s="1"/>
  <c r="N170"/>
  <c r="L170"/>
  <c r="K170"/>
  <c r="M169"/>
  <c r="L169"/>
  <c r="O168"/>
  <c r="N168"/>
  <c r="M168"/>
  <c r="L168"/>
  <c r="K168"/>
  <c r="M167"/>
  <c r="M166"/>
  <c r="M165"/>
  <c r="L164"/>
  <c r="M164" s="1"/>
  <c r="M162"/>
  <c r="M161"/>
  <c r="L160"/>
  <c r="M160" s="1"/>
  <c r="M159"/>
  <c r="L159"/>
  <c r="M158"/>
  <c r="M157"/>
  <c r="M156"/>
  <c r="M155"/>
  <c r="M154"/>
  <c r="M153"/>
  <c r="L153"/>
  <c r="M152"/>
  <c r="L151"/>
  <c r="M151" s="1"/>
  <c r="M150"/>
  <c r="L150"/>
  <c r="L149"/>
  <c r="M149" s="1"/>
  <c r="M148"/>
  <c r="L147"/>
  <c r="M147" s="1"/>
  <c r="M146"/>
  <c r="L146"/>
  <c r="O145"/>
  <c r="N145"/>
  <c r="K145"/>
  <c r="K144" s="1"/>
  <c r="N144"/>
  <c r="N143" s="1"/>
  <c r="M142"/>
  <c r="M141"/>
  <c r="M140"/>
  <c r="M139"/>
  <c r="M138"/>
  <c r="M137"/>
  <c r="K137"/>
  <c r="M136"/>
  <c r="M135"/>
  <c r="M134"/>
  <c r="M133"/>
  <c r="M132"/>
  <c r="M131"/>
  <c r="M130"/>
  <c r="M129"/>
  <c r="M128"/>
  <c r="M127"/>
  <c r="M126"/>
  <c r="M125"/>
  <c r="M124"/>
  <c r="M123"/>
  <c r="M122"/>
  <c r="M121"/>
  <c r="M120"/>
  <c r="M119"/>
  <c r="M118"/>
  <c r="M117"/>
  <c r="M116"/>
  <c r="M115"/>
  <c r="M114"/>
  <c r="L114"/>
  <c r="O113"/>
  <c r="O112" s="1"/>
  <c r="O109" s="1"/>
  <c r="N113"/>
  <c r="L113"/>
  <c r="K113"/>
  <c r="M113" s="1"/>
  <c r="M112" s="1"/>
  <c r="N112"/>
  <c r="L112"/>
  <c r="L109" s="1"/>
  <c r="M111"/>
  <c r="M110"/>
  <c r="N109"/>
  <c r="M108"/>
  <c r="O107"/>
  <c r="N107"/>
  <c r="M107"/>
  <c r="M106" s="1"/>
  <c r="M105" s="1"/>
  <c r="L107"/>
  <c r="K107"/>
  <c r="O106"/>
  <c r="N106"/>
  <c r="N105" s="1"/>
  <c r="N104" s="1"/>
  <c r="N103" s="1"/>
  <c r="L106"/>
  <c r="K106"/>
  <c r="O105"/>
  <c r="O104" s="1"/>
  <c r="O103" s="1"/>
  <c r="L105"/>
  <c r="K105"/>
  <c r="M102"/>
  <c r="M101"/>
  <c r="L101"/>
  <c r="K101"/>
  <c r="L100"/>
  <c r="K100"/>
  <c r="M100" s="1"/>
  <c r="M99"/>
  <c r="O98"/>
  <c r="N98"/>
  <c r="M98"/>
  <c r="L98"/>
  <c r="K98"/>
  <c r="M97"/>
  <c r="M96"/>
  <c r="O95"/>
  <c r="N95"/>
  <c r="M95"/>
  <c r="L95"/>
  <c r="K95"/>
  <c r="M94"/>
  <c r="M93"/>
  <c r="L93"/>
  <c r="K93"/>
  <c r="M92"/>
  <c r="O91"/>
  <c r="N91"/>
  <c r="L91"/>
  <c r="K91"/>
  <c r="M91" s="1"/>
  <c r="M90"/>
  <c r="O89"/>
  <c r="N89"/>
  <c r="M89"/>
  <c r="L89"/>
  <c r="K89"/>
  <c r="M88"/>
  <c r="O87"/>
  <c r="N87"/>
  <c r="L87"/>
  <c r="K87"/>
  <c r="M87" s="1"/>
  <c r="M86"/>
  <c r="M85"/>
  <c r="M84"/>
  <c r="O83"/>
  <c r="O82" s="1"/>
  <c r="N83"/>
  <c r="N82" s="1"/>
  <c r="L83"/>
  <c r="K83"/>
  <c r="M83" s="1"/>
  <c r="L82"/>
  <c r="M81"/>
  <c r="M80"/>
  <c r="O79"/>
  <c r="O76" s="1"/>
  <c r="N79"/>
  <c r="L79"/>
  <c r="K79"/>
  <c r="K76" s="1"/>
  <c r="M78"/>
  <c r="O77"/>
  <c r="N77"/>
  <c r="M77"/>
  <c r="L77"/>
  <c r="L76" s="1"/>
  <c r="K77"/>
  <c r="N76"/>
  <c r="M75"/>
  <c r="O74"/>
  <c r="O73" s="1"/>
  <c r="O72" s="1"/>
  <c r="N74"/>
  <c r="L74"/>
  <c r="L73" s="1"/>
  <c r="K74"/>
  <c r="M74" s="1"/>
  <c r="N73"/>
  <c r="N72"/>
  <c r="M71"/>
  <c r="M70"/>
  <c r="M69"/>
  <c r="M68"/>
  <c r="M67"/>
  <c r="M66"/>
  <c r="L65"/>
  <c r="K65"/>
  <c r="K61" s="1"/>
  <c r="M64"/>
  <c r="M62" s="1"/>
  <c r="M63"/>
  <c r="L62"/>
  <c r="L61" s="1"/>
  <c r="L60" s="1"/>
  <c r="L57" s="1"/>
  <c r="L56" s="1"/>
  <c r="K62"/>
  <c r="M59"/>
  <c r="L59"/>
  <c r="O58"/>
  <c r="N58"/>
  <c r="M58"/>
  <c r="L58"/>
  <c r="K58"/>
  <c r="O57"/>
  <c r="N57"/>
  <c r="N56" s="1"/>
  <c r="O56"/>
  <c r="M55"/>
  <c r="M54"/>
  <c r="M53"/>
  <c r="M52"/>
  <c r="L52"/>
  <c r="K52"/>
  <c r="M51"/>
  <c r="M50"/>
  <c r="L50"/>
  <c r="O49"/>
  <c r="N49"/>
  <c r="M49"/>
  <c r="L49"/>
  <c r="K49"/>
  <c r="O48"/>
  <c r="N48"/>
  <c r="M48"/>
  <c r="L48"/>
  <c r="K48"/>
  <c r="M47"/>
  <c r="O46"/>
  <c r="N46"/>
  <c r="L46"/>
  <c r="L45" s="1"/>
  <c r="M45" s="1"/>
  <c r="K46"/>
  <c r="M46" s="1"/>
  <c r="O45"/>
  <c r="N45"/>
  <c r="K45"/>
  <c r="M44"/>
  <c r="O43"/>
  <c r="O38" s="1"/>
  <c r="O37" s="1"/>
  <c r="N43"/>
  <c r="L43"/>
  <c r="K43"/>
  <c r="M43" s="1"/>
  <c r="M42"/>
  <c r="O41"/>
  <c r="N41"/>
  <c r="M41"/>
  <c r="L41"/>
  <c r="K41"/>
  <c r="L40"/>
  <c r="M40" s="1"/>
  <c r="O39"/>
  <c r="N39"/>
  <c r="L39"/>
  <c r="L38" s="1"/>
  <c r="L37" s="1"/>
  <c r="K39"/>
  <c r="M39" s="1"/>
  <c r="N38"/>
  <c r="N37"/>
  <c r="M36"/>
  <c r="O35"/>
  <c r="N35"/>
  <c r="L35"/>
  <c r="L34" s="1"/>
  <c r="K35"/>
  <c r="M35" s="1"/>
  <c r="O34"/>
  <c r="N34"/>
  <c r="K34"/>
  <c r="M33"/>
  <c r="O32"/>
  <c r="N32"/>
  <c r="L32"/>
  <c r="K32"/>
  <c r="M32" s="1"/>
  <c r="M31"/>
  <c r="O30"/>
  <c r="N30"/>
  <c r="M30"/>
  <c r="L30"/>
  <c r="K30"/>
  <c r="M29"/>
  <c r="O28"/>
  <c r="O27" s="1"/>
  <c r="N28"/>
  <c r="L28"/>
  <c r="K28"/>
  <c r="M28" s="1"/>
  <c r="N27"/>
  <c r="L27"/>
  <c r="M26"/>
  <c r="M25"/>
  <c r="M24"/>
  <c r="M23"/>
  <c r="O22"/>
  <c r="N22"/>
  <c r="M22"/>
  <c r="L22"/>
  <c r="K22"/>
  <c r="O21"/>
  <c r="N21"/>
  <c r="L21"/>
  <c r="K21"/>
  <c r="M21" s="1"/>
  <c r="M20"/>
  <c r="M19"/>
  <c r="M18"/>
  <c r="M17"/>
  <c r="O16"/>
  <c r="N16"/>
  <c r="L16"/>
  <c r="K16"/>
  <c r="M16" s="1"/>
  <c r="M15"/>
  <c r="O14"/>
  <c r="N14"/>
  <c r="M14"/>
  <c r="L14"/>
  <c r="K14"/>
  <c r="O13"/>
  <c r="N13"/>
  <c r="N12" s="1"/>
  <c r="N11" s="1"/>
  <c r="N186" s="1"/>
  <c r="L13"/>
  <c r="K13"/>
  <c r="M13" s="1"/>
  <c r="O12"/>
  <c r="L12"/>
  <c r="K12"/>
  <c r="M12" s="1"/>
  <c r="K143" l="1"/>
  <c r="K60"/>
  <c r="K57" s="1"/>
  <c r="M61"/>
  <c r="M60" s="1"/>
  <c r="O11"/>
  <c r="O186" s="1"/>
  <c r="L72"/>
  <c r="M34"/>
  <c r="L11"/>
  <c r="M76"/>
  <c r="M174"/>
  <c r="K27"/>
  <c r="M27" s="1"/>
  <c r="K82"/>
  <c r="M82" s="1"/>
  <c r="K112"/>
  <c r="K109" s="1"/>
  <c r="M109" s="1"/>
  <c r="L145"/>
  <c r="K38"/>
  <c r="M65"/>
  <c r="K73"/>
  <c r="M79"/>
  <c r="K37" l="1"/>
  <c r="M37" s="1"/>
  <c r="M38"/>
  <c r="M145"/>
  <c r="L144"/>
  <c r="K11"/>
  <c r="K56"/>
  <c r="M57"/>
  <c r="M56" s="1"/>
  <c r="K104"/>
  <c r="M73"/>
  <c r="K72"/>
  <c r="M72" s="1"/>
  <c r="M11" l="1"/>
  <c r="K186"/>
  <c r="M186" s="1"/>
  <c r="K103"/>
  <c r="L143"/>
  <c r="L104" s="1"/>
  <c r="L103" s="1"/>
  <c r="L186" s="1"/>
  <c r="M144"/>
  <c r="M143" s="1"/>
  <c r="M104" l="1"/>
  <c r="M103" s="1"/>
  <c r="G37" i="29" l="1"/>
  <c r="G38" l="1"/>
  <c r="C22" i="67" l="1"/>
  <c r="D22"/>
  <c r="E22"/>
  <c r="F22"/>
  <c r="F13" i="69"/>
  <c r="E13"/>
  <c r="D13"/>
  <c r="C13"/>
  <c r="D22" i="68"/>
  <c r="C22"/>
  <c r="F21"/>
  <c r="F20"/>
  <c r="E20"/>
  <c r="F19"/>
  <c r="E19"/>
  <c r="E18"/>
  <c r="F18" s="1"/>
  <c r="E17"/>
  <c r="F17" s="1"/>
  <c r="F16"/>
  <c r="E16"/>
  <c r="F15"/>
  <c r="E15"/>
  <c r="E14"/>
  <c r="F14" s="1"/>
  <c r="F13"/>
  <c r="E13"/>
  <c r="A13"/>
  <c r="A14" s="1"/>
  <c r="A15" s="1"/>
  <c r="A16" s="1"/>
  <c r="A17" s="1"/>
  <c r="A18" s="1"/>
  <c r="A19" s="1"/>
  <c r="A20" s="1"/>
  <c r="A21" s="1"/>
  <c r="F12"/>
  <c r="E12"/>
  <c r="A12"/>
  <c r="F11"/>
  <c r="E11"/>
  <c r="E22" l="1"/>
  <c r="F22"/>
  <c r="E24" i="66" l="1"/>
  <c r="F22"/>
  <c r="F24" s="1"/>
  <c r="E22"/>
  <c r="D22"/>
  <c r="D24" s="1"/>
  <c r="C22"/>
  <c r="F25" i="65"/>
  <c r="E25"/>
  <c r="F23"/>
  <c r="E23"/>
  <c r="D23"/>
  <c r="D25" s="1"/>
  <c r="C23"/>
  <c r="E24" i="62" l="1"/>
  <c r="F22"/>
  <c r="F24" s="1"/>
  <c r="E22"/>
  <c r="D22"/>
  <c r="D24" s="1"/>
  <c r="C22"/>
  <c r="D23" i="46"/>
  <c r="E23"/>
  <c r="G23"/>
  <c r="H23"/>
  <c r="I23"/>
  <c r="J23"/>
  <c r="E24" i="61"/>
  <c r="F22"/>
  <c r="F24" s="1"/>
  <c r="E22"/>
  <c r="D22"/>
  <c r="D24" s="1"/>
  <c r="C22"/>
  <c r="F9" i="40"/>
  <c r="E61" i="35" l="1"/>
  <c r="H30" i="29" s="1"/>
  <c r="A11" i="35" l="1"/>
  <c r="A12"/>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10"/>
  <c r="F19"/>
  <c r="E19"/>
  <c r="D19"/>
  <c r="D22" i="14" l="1"/>
  <c r="E22"/>
  <c r="E9" i="35" l="1"/>
  <c r="F9"/>
  <c r="D9"/>
  <c r="D61" s="1"/>
  <c r="E17"/>
  <c r="F17"/>
  <c r="E23"/>
  <c r="F23"/>
  <c r="D23"/>
  <c r="E29"/>
  <c r="F29"/>
  <c r="D29"/>
  <c r="E34"/>
  <c r="F34"/>
  <c r="D34"/>
  <c r="E36"/>
  <c r="F36"/>
  <c r="F61" s="1"/>
  <c r="I30" i="29" s="1"/>
  <c r="D36" i="35"/>
  <c r="E42"/>
  <c r="F42"/>
  <c r="D42"/>
  <c r="E45"/>
  <c r="F45"/>
  <c r="D45"/>
  <c r="E47"/>
  <c r="F47"/>
  <c r="D47"/>
  <c r="E53"/>
  <c r="F53"/>
  <c r="D53"/>
  <c r="E55"/>
  <c r="F55"/>
  <c r="D55"/>
  <c r="E57"/>
  <c r="F57"/>
  <c r="D57"/>
  <c r="G21"/>
  <c r="D17"/>
  <c r="F30" i="29" l="1"/>
  <c r="F26"/>
  <c r="E26"/>
  <c r="F21"/>
  <c r="D20"/>
  <c r="K23" i="46"/>
  <c r="F23"/>
  <c r="C23"/>
  <c r="E23" i="44"/>
  <c r="E25" s="1"/>
  <c r="D23"/>
  <c r="D25" s="1"/>
  <c r="C23"/>
  <c r="C25" s="1"/>
  <c r="F24" i="43"/>
  <c r="F22"/>
  <c r="E22"/>
  <c r="E24" s="1"/>
  <c r="D22"/>
  <c r="D24" s="1"/>
  <c r="C22"/>
  <c r="F22" i="29" l="1"/>
  <c r="E13" i="42"/>
  <c r="C17"/>
  <c r="D13"/>
  <c r="C13"/>
  <c r="E12"/>
  <c r="E18" s="1"/>
  <c r="D12"/>
  <c r="D18" s="1"/>
  <c r="C12"/>
  <c r="C18" s="1"/>
  <c r="E11"/>
  <c r="E17" s="1"/>
  <c r="D11"/>
  <c r="D17" s="1"/>
  <c r="D10" l="1"/>
  <c r="C16"/>
  <c r="E16"/>
  <c r="D16"/>
  <c r="C10"/>
  <c r="E10"/>
  <c r="F24" i="40"/>
  <c r="E24"/>
  <c r="D24"/>
  <c r="A11"/>
  <c r="A12" s="1"/>
  <c r="A13" s="1"/>
  <c r="A14" s="1"/>
  <c r="A15" s="1"/>
  <c r="A16" s="1"/>
  <c r="A17" s="1"/>
  <c r="A18" s="1"/>
  <c r="A19" s="1"/>
  <c r="A20" s="1"/>
  <c r="A21" s="1"/>
  <c r="A22" s="1"/>
  <c r="G38" i="35"/>
  <c r="G37"/>
  <c r="G36"/>
  <c r="G35"/>
  <c r="G34"/>
  <c r="G33"/>
  <c r="G31"/>
  <c r="G30"/>
  <c r="G29"/>
  <c r="G28"/>
  <c r="G27"/>
  <c r="G26"/>
  <c r="G24"/>
  <c r="G23"/>
  <c r="G20"/>
  <c r="G18"/>
  <c r="G17"/>
  <c r="G16"/>
  <c r="G14"/>
  <c r="G13"/>
  <c r="G12"/>
  <c r="G11"/>
  <c r="G10"/>
  <c r="G9"/>
  <c r="D15" i="29" l="1"/>
  <c r="F34"/>
  <c r="F33" s="1"/>
  <c r="F32" s="1"/>
  <c r="F31" s="1"/>
  <c r="E34"/>
  <c r="D34"/>
  <c r="D33" s="1"/>
  <c r="D32" s="1"/>
  <c r="D31" s="1"/>
  <c r="E33"/>
  <c r="E32" s="1"/>
  <c r="E31" s="1"/>
  <c r="D30"/>
  <c r="D29" s="1"/>
  <c r="D28" s="1"/>
  <c r="F25"/>
  <c r="F24" s="1"/>
  <c r="F23" s="1"/>
  <c r="E25"/>
  <c r="E24" s="1"/>
  <c r="E23" s="1"/>
  <c r="D26"/>
  <c r="D25" s="1"/>
  <c r="D24" s="1"/>
  <c r="D23" s="1"/>
  <c r="E21"/>
  <c r="F18"/>
  <c r="E18"/>
  <c r="D18"/>
  <c r="F16"/>
  <c r="F15" s="1"/>
  <c r="E15"/>
  <c r="E13"/>
  <c r="E12" s="1"/>
  <c r="D13"/>
  <c r="E29" l="1"/>
  <c r="E28" s="1"/>
  <c r="E22" s="1"/>
  <c r="E30"/>
  <c r="D17"/>
  <c r="D12"/>
  <c r="F14"/>
  <c r="F13" s="1"/>
  <c r="F12" s="1"/>
  <c r="F20"/>
  <c r="F17" s="1"/>
  <c r="E20"/>
  <c r="E17" s="1"/>
  <c r="D27"/>
  <c r="D22"/>
  <c r="F29"/>
  <c r="F28" s="1"/>
  <c r="F27" s="1"/>
  <c r="E27" l="1"/>
  <c r="F11"/>
  <c r="D11"/>
  <c r="E11"/>
  <c r="E23" i="14" l="1"/>
  <c r="D23"/>
  <c r="C22"/>
  <c r="C23" s="1"/>
</calcChain>
</file>

<file path=xl/sharedStrings.xml><?xml version="1.0" encoding="utf-8"?>
<sst xmlns="http://schemas.openxmlformats.org/spreadsheetml/2006/main" count="10897" uniqueCount="1343">
  <si>
    <t>Распределение субвенции на осуществление государственных полномочий по первичному воинскому учету на территориях, где отсутствуют военные комиссариаты по сельсоветам Манского района</t>
  </si>
  <si>
    <t>Наименование</t>
  </si>
  <si>
    <t xml:space="preserve">Сумма субвенции, руб.                 </t>
  </si>
  <si>
    <t>1.</t>
  </si>
  <si>
    <t>Первоманский</t>
  </si>
  <si>
    <t>2.</t>
  </si>
  <si>
    <t>Камарчагский</t>
  </si>
  <si>
    <t>3.</t>
  </si>
  <si>
    <t>Каменский</t>
  </si>
  <si>
    <t>4.</t>
  </si>
  <si>
    <t>Шалинский</t>
  </si>
  <si>
    <t>5.</t>
  </si>
  <si>
    <t>Кияйский</t>
  </si>
  <si>
    <t>6.</t>
  </si>
  <si>
    <t>Унгутский</t>
  </si>
  <si>
    <t>7.</t>
  </si>
  <si>
    <t>Нарвинский</t>
  </si>
  <si>
    <t>8.</t>
  </si>
  <si>
    <t>Орешенский</t>
  </si>
  <si>
    <t>9.</t>
  </si>
  <si>
    <t>Колбинский</t>
  </si>
  <si>
    <t>10.</t>
  </si>
  <si>
    <t>Степнобаджейский</t>
  </si>
  <si>
    <t>11.</t>
  </si>
  <si>
    <t>Выезжелогский</t>
  </si>
  <si>
    <t xml:space="preserve">Итого: </t>
  </si>
  <si>
    <r>
      <t xml:space="preserve">МЕТОДИКА
РАСПРЕДЕЛЕНИЯ СУБВЕНЦИИ НА ОСУЩЕСТВЛЕНИЕ ГОСУДАРСТВЕННЫХ ПОЛНОМОЧИЙ ПО ОСУЩЕСТВЛЕНИЮ ПЕРВИЧНОГО ВОИНСКОГО УЧЕТА НА ТЕРРИТОРИЯХ, ГДЕ ОТСУТСТВУЮТ ВОЕННЫЕ КОМИССАРИАТЫ ПО СЕЛЬСОВЕТАМ РАЙОНА
Средства субвенции на осуществление органами местного самоуправления муниципальных районов края государственных полномочий по расчету и предоставлению субвенций бюджетам сельсоветов по осуществлению первичного воинского учета на территориях, где отсутствуют военные комиссариаты, предоставленные из краевого бюджета, подлежат распределению между бюджетами сельсоветов, входящих в состав района, по следующей формуле:
Si = S x (ki / k), где:
Si - объем субвенции бюджету i-го сельсовета района;
S – общий объем средств районному бюджету из краевого бюджета в планируемом периоде на финансирование расходов по осуществлению первичного воинского учета на территориях, где отсутствуют военные комиссариаты.
ki – коэффициент рабочего времени военно-учетного работника i-го сельсовета района.
k – суммарный коэффициент рабочего времени военно-учетных работников района.
</t>
    </r>
    <r>
      <rPr>
        <sz val="10"/>
        <rFont val="Arial Cyr"/>
        <charset val="204"/>
      </rPr>
      <t xml:space="preserve">
</t>
    </r>
  </si>
  <si>
    <t>к решению районного Совета депутатов</t>
  </si>
  <si>
    <t>№ п/п</t>
  </si>
  <si>
    <t>Сумма, руб.</t>
  </si>
  <si>
    <t>2019 год</t>
  </si>
  <si>
    <t>2020 год</t>
  </si>
  <si>
    <t>Численность постоянного населения муниципального образования на 01.01.2017 год, чел.</t>
  </si>
  <si>
    <t>2021 год</t>
  </si>
  <si>
    <t>Приложение №1</t>
  </si>
  <si>
    <t>Источники внутреннего финансирования дефицита районного</t>
  </si>
  <si>
    <t>(рублей)</t>
  </si>
  <si>
    <t>№ строки</t>
  </si>
  <si>
    <t>Код</t>
  </si>
  <si>
    <t>Наименование показателя</t>
  </si>
  <si>
    <t>2</t>
  </si>
  <si>
    <t>3</t>
  </si>
  <si>
    <t>012 01 00 00 00 00 0000 000</t>
  </si>
  <si>
    <t>Источники внутреннего финансирования дефицитов бюджетов</t>
  </si>
  <si>
    <t>012 01 02 00 00 00 0000 000</t>
  </si>
  <si>
    <t>Кредиты кредитных организаций в валюте Российской Федерации</t>
  </si>
  <si>
    <t>Получение кредитов от кредитных организаций  в валюте Российской Федерации</t>
  </si>
  <si>
    <t xml:space="preserve">Получение кредитов от кредитных организаций бюджетами муниципальных районов в валюте Российской Федерации </t>
  </si>
  <si>
    <t>Погашение кредитов от кредитных организаций  в валюте Российской Федерации</t>
  </si>
  <si>
    <t xml:space="preserve">Погашение кредитов от кредитных организаций бюджетами муниципальных районов в валюте Российской Федерации </t>
  </si>
  <si>
    <t>012 01 03 00 00 00 0000 000</t>
  </si>
  <si>
    <t>Бюджетные кредиты от других бюджетов бюджетной системы Российской Федерации</t>
  </si>
  <si>
    <t>012 01 03 01 00 00 0000 700</t>
  </si>
  <si>
    <t>Получение бюджетных кредитов от других бюджетов бюджетной системы Российской Федерации в валюте Российской Федерации</t>
  </si>
  <si>
    <t>012 01 03 01 00 05 0000 710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</si>
  <si>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</si>
  <si>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012 01 03 01 00 00 0000 800</t>
  </si>
  <si>
    <t>Погашение бюджетных кредитов, полученных от других бюджетов бюджетной системы Российской Федерации в валюте Российской Федерации</t>
  </si>
  <si>
    <t>012 01 03 01 00 05 0000 810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</si>
  <si>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</si>
  <si>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012 01 05 00 00 00 0000 000</t>
  </si>
  <si>
    <t>Изменение остатков средств на счетах по учету средств бюджета</t>
  </si>
  <si>
    <t>012 01 05 00 00 00 0000 500</t>
  </si>
  <si>
    <t>Увеличение остатков средств бюджета</t>
  </si>
  <si>
    <t>012 01 05 02 00 00 0000 500</t>
  </si>
  <si>
    <t xml:space="preserve">Увеличение прочих остатков средств бюджетов </t>
  </si>
  <si>
    <t>012 01 05 02 01 00 0000 510</t>
  </si>
  <si>
    <t xml:space="preserve">Увеличение прочих остатков денежных средств бюджетов </t>
  </si>
  <si>
    <t>012 01 05 02 01 05 0000 510</t>
  </si>
  <si>
    <t>Увеличение прочих остатков денежных средств бюджетов муниципальных районов</t>
  </si>
  <si>
    <t>012 01 05 00 00 00 0000 600</t>
  </si>
  <si>
    <t>Уменьшение остатков средств бюджетов</t>
  </si>
  <si>
    <t>012 01 05 02 00 00 0000 600</t>
  </si>
  <si>
    <t xml:space="preserve">Уменьшение прочих остатков средств бюджетов </t>
  </si>
  <si>
    <t>012 01 05 02 01 00 0000 610</t>
  </si>
  <si>
    <t xml:space="preserve">Уменьшение прочих остатков денежных средств бюджетов </t>
  </si>
  <si>
    <t>012 01 05 02 01 05 0000 610</t>
  </si>
  <si>
    <t>Уменьшение прочих остатков денежных средств бюджетов муниципальных районов</t>
  </si>
  <si>
    <t>012 01 06 00 00 00 0000 000</t>
  </si>
  <si>
    <t>Иные источники внутреннего финансирования дефицитов бюджета</t>
  </si>
  <si>
    <t>012 01 06 05 00 00 0000 000</t>
  </si>
  <si>
    <t>Бюджетные кредиты, предоставленные внутри страны в валюте Российской федерации</t>
  </si>
  <si>
    <t>012 01 06 05 00 00 0000 600</t>
  </si>
  <si>
    <t xml:space="preserve">Возврат бюджетных кредитов, предоставленных внутри страны в валюте Российской федерации </t>
  </si>
  <si>
    <t>012 01 06 05 01 05 0000 640</t>
  </si>
  <si>
    <t xml:space="preserve">Возврат бюджетных кредитов, предоставленных юридическим лицам из бюджетов муниципальных образований в валюте Российской федерации </t>
  </si>
  <si>
    <t>012 01 06 05 01 05 0100 640</t>
  </si>
  <si>
    <t>Возврат бюджетных кредитов организациями АПК на приобретение ГСМ</t>
  </si>
  <si>
    <t>бюджета на 2019 год и плановый период 2020-2021 годов</t>
  </si>
  <si>
    <t>Приложение №2</t>
  </si>
  <si>
    <t>Перечень главных администраторов доходов районного бюджета</t>
  </si>
  <si>
    <t>Код  главного админи-стратора</t>
  </si>
  <si>
    <t>Код классификации доходов бюджета</t>
  </si>
  <si>
    <t xml:space="preserve"> Наименование кода классификации доходов бюджета
</t>
  </si>
  <si>
    <t>4</t>
  </si>
  <si>
    <t>012</t>
  </si>
  <si>
    <t xml:space="preserve">Финансовое управление администрации Манского района  </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</si>
  <si>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</si>
  <si>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</si>
  <si>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1 13 02995 05 0001 130</t>
  </si>
  <si>
    <t>Прочие доходы от компенсации затрат бюджетов муниципальных районов</t>
  </si>
  <si>
    <t>1 13 02995 05 0002 130</t>
  </si>
  <si>
    <t>1 13 02995 05 0005 130</t>
  </si>
  <si>
    <t>1 16 18050 05 0000 140</t>
  </si>
  <si>
    <t>Денежные взыскания (штрафы) за нарушение бюджетного законодательства (в части бюджетов муниципальных районов)</t>
  </si>
  <si>
    <t xml:space="preserve">1 16 23051 05 0000 140
</t>
  </si>
  <si>
    <t xml:space="preserve">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
</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</si>
  <si>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</si>
  <si>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</si>
  <si>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1 17 01050 05 0000 180</t>
  </si>
  <si>
    <t xml:space="preserve">Невыясненные поступления, зачисляемые в бюджеты муниципальных районов </t>
  </si>
  <si>
    <t>1 17 05050 05 0000 180</t>
  </si>
  <si>
    <t>Прочие неналоговые доходы бюджетов муниципальных районов</t>
  </si>
  <si>
    <t>Дотации на выравнивание бюджетной обеспеченности муниципальных районов (городских округов) из регионального фонда финансовой поддержки</t>
  </si>
  <si>
    <t>Дотации на поддержку мер по обеспечению сбалансированности бюджетов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государственной программы Красноярского края "Управление государственными финансами"</t>
  </si>
  <si>
    <t xml:space="preserve">012 </t>
  </si>
  <si>
    <t>Создание в общеобразовательных организациях, расположенных в сельской местности, условий для занятий физической культурой и спортом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</si>
  <si>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«Улучшение жилищных условий отдельных категорий граждан» государственной программы Красноярского края «Создание условий для обеспечения доступным и комфортным жильем граждан»</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</si>
  <si>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</si>
  <si>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Персональные выплаты, установленные в целях повышения оплаты труда молодым специалистам, персональные выплаты, устанавливаемые с учетом опыта работы при наличии учетной степени, почетного звания, нагрудного знака (значка)</t>
  </si>
  <si>
    <t>Средства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t>
  </si>
  <si>
    <t>Субсидии бюджетам муниципальных районов на повышение размеров оплаты труда отдельным категориям работников бюджетной сферы края</t>
  </si>
  <si>
    <t>Субсидии бюджетам муниципальных образований на повышение размеров оплаты труда специалистов по работе с молодежью, методистов муниципальных молодежных центров</t>
  </si>
  <si>
    <t>Средства на повышение размеров оплаты труда основного персонала библиотек и музеев Красноярского края</t>
  </si>
  <si>
    <t>Субсидии бюджетам муниципальных образований на повышение размеров оплаты труда методистов муниципальных методических кабинетов (центров) сферы "Образования",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Красноярского края</t>
  </si>
  <si>
    <t>Субсидии бюджетам муниципальных образований на повышение размеров оплаты труда основного и административно-управленческого персонала учреждений культуры, подведомственных муниципальным органам управления в области культуры</t>
  </si>
  <si>
    <t>Средства на повышение размеров оплаты труда работников бюджетной сферы Красноярского края с 1 января 2018 года на 4 процента по министерству финансов Красноярского края в рамках непрограммных расходов отдельных органов исполнительной власти</t>
  </si>
  <si>
    <t>Средства на увеличение размеров оплаты труда педагогических работников муниципальных учреждений дополнительного образования, реализующих программы дополнительного образования детей, и непосредственно осуществляющих тренировочный процесс работников муниципальных спортивных школ, спортивных школ олимпийского резерва, реализующих программы спортивной подготовки, по министерству финансов Красноярского края в рамках непрограммных расходов отдельных органов исполнительной власти</t>
  </si>
  <si>
    <t>Средства на увеличение размеров оплаты труда работников учреждений культуры, подведомственных муниципальным органам управления в области культуры, по министерству финансов Красноярского края в рамках непрограммных расходов отдельных органов исполнительной власти</t>
  </si>
  <si>
    <t>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 Правительства Красноярского края за счет средств дорожного фонда Красноярского края</t>
  </si>
  <si>
    <t>Субсидии бюджетам муниципальных образований на проведение мероприятий, направленных на обеспечение безопасного участия детей в дорожном движении</t>
  </si>
  <si>
    <t xml:space="preserve">Субсидии бюджетам муниципальных образований края на обеспечение первичных мер пожарной безопасности </t>
  </si>
  <si>
    <t xml:space="preserve">Субсидии бюджетам муниципальных образований края на частичное финансирование (возмещение) расходов на содержание единых дежурно-диспетчерских служб муниципальных образований Красноярского края </t>
  </si>
  <si>
    <t>Субсидии бюджетам муниципальных районов и городских округов Красноярского края на устройство плоскостных спортивных сооружений в сельской местности в рамках подпрограммы «Развитие массовой физической культуры и спорта» государственной программы Красноярского края «Развитие физической культуры и спорта»</t>
  </si>
  <si>
    <t>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</si>
  <si>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Субсидии бюджетам муниципальных образований на развитие системы патриотического воспитания в рамках деятельности муниципальных молодежных центров</t>
  </si>
  <si>
    <t>Субсидии бюджетам муниципальных образований на поддержку деятельности муниципальных молодежных центров</t>
  </si>
  <si>
    <t>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«Поддержка искусства и народного творчества» государственной программы Красноярского края «Развитие культуры и туризма»</t>
  </si>
  <si>
    <t>Субсидии бюджетам муниципальных образований на комплектование книжных фондов библиотек муниципальных образований Красноярского края</t>
  </si>
  <si>
    <t>Субсидии бюджетам муниципальных образований на реализацию мероприятий, направленных на повышение безопасности дорожного движения</t>
  </si>
  <si>
    <t>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t>
  </si>
  <si>
    <t>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</si>
  <si>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государственной программы Красноярского края «Управление государственными финансами»</t>
  </si>
  <si>
    <t>Субсидии бюджетам муниципальных образований на организацию и проведение акарицидных обработок мест массового отдыха населения</t>
  </si>
  <si>
    <t>Субсидии бюджетам муниципальных образований на проведение реконструкции или капитального ремонта зданий муниципальных общеобразовательных организаций Красноярского края, находящихся в аварийном состоянии</t>
  </si>
  <si>
    <t>Субсидии бюджетам муниципальных образований на развитие инфраструктуры общеобразовательных организаций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</si>
  <si>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Субсидии бюджетам муниципальных образований для реализации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государственной программы Красноярского края «Развитие инвестиционной деятельности, малого и среднего предпринимательства»</t>
  </si>
  <si>
    <t>Субсидии бюджетам муниципальных образований на создание условий для развития услуг связи в малочисленных и труднодоступных населенных пунктах Красноярского края в рамках подпрограммы «Инфраструктура информационного общества и электронного правительства» государственной программы Красноярского края «Развитие информационного общества»</t>
  </si>
  <si>
    <t>Субсидии бюджетам муниципальных образований края для реализации проектов по решению вопросов местного значения сельских поселений в рамках подпрограммы «Поддержка муниципальных проектов по благоустройству территорий и повышению активности населения в решении вопросов местного значения» государственной программы Красноярского края «Содействие развитию местного самоуправления»</t>
  </si>
  <si>
    <t>Субсидии бюджетам муниципальных образований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t>
  </si>
  <si>
    <t>Субвенции бюджетам муниципальных районов на выполнение передаваемых полномочий субъектов Российской Федерации</t>
  </si>
  <si>
    <t>Субсидии гражданам, ведущим личное подсобное хозяйство на территории края, на возмещение части затрат на уплату процентов по кредитам, полученным на срок до 5 лет, в рамках подпрограммы «Развитие отраслей агропромышленного комплекса»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</si>
  <si>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</si>
  <si>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t>
  </si>
  <si>
    <t>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</si>
  <si>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</si>
  <si>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</si>
  <si>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</si>
  <si>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Субвенции бюджетам муниципальных образований на реализацию отдельных мер по обеспечению ограничения платы граждан за коммунальные услуги</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</si>
  <si>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</si>
  <si>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t>
  </si>
  <si>
    <t>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</si>
  <si>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края от 24 декабря 2009 года № 9-4225),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</si>
  <si>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Осуществление первичного воинского учета на территориях,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</si>
  <si>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</si>
  <si>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Иные межбюджетные трансферты бюджетам муниципальных районов Красноярского края, реализующих муниципальные программы, направленные на развитие сельских территорий, в рамках подпрограммы "Устойчивое развитие сельских территорий"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</si>
  <si>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Реализация проектов подготовки учителей на вакантные должности в общеобразовательных организациях в рамках подпрограммы «Развитие кадрового потенциала отрасли» государственной программы Красноярского края «Развитие образования»</t>
  </si>
  <si>
    <t xml:space="preserve">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   </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</si>
  <si>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</si>
  <si>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бюджетов муниципальных районов от возврата бюджетными учреждениями остатков субсидий прошлых лет</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</si>
  <si>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</si>
  <si>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013</t>
  </si>
  <si>
    <t xml:space="preserve">Комитет по управлению муниципальным имуществом  Манского района  </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</si>
  <si>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</si>
  <si>
    <t>1 11 05025 05 0000 120</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</si>
  <si>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t>
  </si>
  <si>
    <t>1 11 05075 05 0000 120</t>
  </si>
  <si>
    <t xml:space="preserve">Доходы от сдачи в аренду имущества, составляющего казну муниципальных районов (за исключением земельных участков)
</t>
  </si>
  <si>
    <t xml:space="preserve">1 11 09045 05 0000 120 </t>
  </si>
  <si>
    <t xml:space="preserve">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</si>
  <si>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</si>
  <si>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</si>
  <si>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1 14 06013 05 0000 430  </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</si>
  <si>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</si>
  <si>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xml:space="preserve">1 14 06025 05 0000 430  </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</si>
  <si>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</si>
  <si>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116 90050 05 0000 140</t>
  </si>
  <si>
    <t>Невыясненные поступления, зачисляемые в бюджеты муниципальных районов</t>
  </si>
  <si>
    <t>014</t>
  </si>
  <si>
    <t xml:space="preserve">Управление сельского хозяйства администрации Манского района </t>
  </si>
  <si>
    <t xml:space="preserve">Прочие неналоговые доходы бюджетов муниципальных районов
</t>
  </si>
  <si>
    <t>017</t>
  </si>
  <si>
    <t xml:space="preserve">Управление социальной защиты населения администрации Манского района </t>
  </si>
  <si>
    <t>1 13 02995 05 0000 130</t>
  </si>
  <si>
    <t>019</t>
  </si>
  <si>
    <t xml:space="preserve">Муниципальное казённое учреждение  Манского района «Служба Заказчика»  </t>
  </si>
  <si>
    <t>1 13 01995 05 0000 130</t>
  </si>
  <si>
    <t>Прочие доходы от оказания платных услуг (работ) получателями средств бюджетов муниципальных районов</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</si>
  <si>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</si>
  <si>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1 16 90050 05 0000 140 </t>
  </si>
  <si>
    <t>Доходы бюджетов муниципальных районов от возврата иными организациями остатков субсидий прошлых лет</t>
  </si>
  <si>
    <t>021</t>
  </si>
  <si>
    <t xml:space="preserve">Управление образования администрации Манского района </t>
  </si>
  <si>
    <t>031</t>
  </si>
  <si>
    <t xml:space="preserve">Администрация Манского района  </t>
  </si>
  <si>
    <t>1 08 07150 01 1000 110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</si>
  <si>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</si>
  <si>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1 08 07150 01 4000 110</t>
  </si>
  <si>
    <t>Государственная пошлина за выдачу разрешения на установку рекламной конструкции (прочие поступления)</t>
  </si>
  <si>
    <t>1 13 02065 05 0000 130</t>
  </si>
  <si>
    <t>Доходы, поступающие в порядке возмещения расходов, понесенных в связи с эксплуатацией имущества муниципальных районов</t>
  </si>
  <si>
    <t>Прочие безвозмездные поступления от государственных (муниципальных) организаций в бюджеты муниципальных районов</t>
  </si>
  <si>
    <t>Прочие безвозмездные поступления в бюджеты муниципальных районов</t>
  </si>
  <si>
    <t xml:space="preserve">Прочие безвозмездные поступления </t>
  </si>
  <si>
    <t>1 16 90050 05 0001 140</t>
  </si>
  <si>
    <t>Приложение №4</t>
  </si>
  <si>
    <t>Наименование кода классификации доходов бюджета</t>
  </si>
  <si>
    <t>код главного администратора</t>
  </si>
  <si>
    <t>код вида доходов бюджета</t>
  </si>
  <si>
    <t>код подвида доходов бюджета</t>
  </si>
  <si>
    <t>код группы</t>
  </si>
  <si>
    <t>код подгруппы</t>
  </si>
  <si>
    <t>код статьи</t>
  </si>
  <si>
    <t>код подстатьи</t>
  </si>
  <si>
    <t>код элемента</t>
  </si>
  <si>
    <t>код группы подвида</t>
  </si>
  <si>
    <t>код аналитической группы подвида</t>
  </si>
  <si>
    <t>1</t>
  </si>
  <si>
    <t>5</t>
  </si>
  <si>
    <t>6</t>
  </si>
  <si>
    <t>7</t>
  </si>
  <si>
    <t>8</t>
  </si>
  <si>
    <t>000</t>
  </si>
  <si>
    <t>00</t>
  </si>
  <si>
    <t>0000</t>
  </si>
  <si>
    <t>НАЛОГОВЫЕ И НЕНАЛОГОВЫЕ ДОХОДЫ</t>
  </si>
  <si>
    <t>01</t>
  </si>
  <si>
    <t>НАЛОГИ НА ПРИБЫЛЬ, ДОХОДЫ</t>
  </si>
  <si>
    <t>182</t>
  </si>
  <si>
    <t>110</t>
  </si>
  <si>
    <t>Налог на прибыль организаций</t>
  </si>
  <si>
    <t>010</t>
  </si>
  <si>
    <t>Налог на прибыль организаций, зачисляемый в бюджеты бюджетной системы Российской Федерации по соответствующим ставкам</t>
  </si>
  <si>
    <t>02</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</si>
  <si>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</si>
  <si>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</si>
  <si>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</si>
  <si>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020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</si>
  <si>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</si>
  <si>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030</t>
  </si>
  <si>
    <t>Налог на доходы физических лиц с доходов, полученных физическими лицами в соответствии со статьей 228 Налогового кодекса Российской Федерации</t>
  </si>
  <si>
    <t>040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</si>
  <si>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</si>
  <si>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03</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</si>
  <si>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</si>
  <si>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</si>
  <si>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100</t>
  </si>
  <si>
    <t>230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</si>
  <si>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</si>
  <si>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240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</si>
  <si>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</si>
  <si>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250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</si>
  <si>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</si>
  <si>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260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</si>
  <si>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</si>
  <si>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05</t>
  </si>
  <si>
    <t>НАЛОГИ НА СОВОКУПНЫЙ ДОХОД</t>
  </si>
  <si>
    <t xml:space="preserve">Единый налог на вмененный доход для отдельных видов деятельности
</t>
  </si>
  <si>
    <t xml:space="preserve">Единый сельскохозяйственный налог
</t>
  </si>
  <si>
    <t>04</t>
  </si>
  <si>
    <t xml:space="preserve">Налог, взимаемый в связи с применением патентной системы налогообложения
</t>
  </si>
  <si>
    <t xml:space="preserve">Налог, взимаемый в связи с применением патентной системы налогообложения, зачисляемый в бюджеты муниципальных районов
</t>
  </si>
  <si>
    <t>08</t>
  </si>
  <si>
    <t>ГОСУДАРСТВЕННАЯ ПОШЛИНА</t>
  </si>
  <si>
    <t xml:space="preserve">Государственная пошлина по делам, рассматриваемым в судах общей юрисдикции, мировыми судьями
</t>
  </si>
  <si>
    <t xml:space="preserve">Государственная пошлина по делам, рассматриваемым в судах общей юрисдикции, мировыми судьями (за исключением Верховного Суда Российской Федерации)
</t>
  </si>
  <si>
    <t>11</t>
  </si>
  <si>
    <t>ДОХОДЫ ОТ ИСПОЛЬЗОВАНИЯ ИМУЩЕСТВА, НАХОДЯЩЕГОСЯ В ГОСУДАРСТВЕННОЙ И МУНИЦИПАЛЬНОЙ СОБСТВЕННОСТИ</t>
  </si>
  <si>
    <t>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</si>
  <si>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</si>
  <si>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</si>
  <si>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</si>
  <si>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 xml:space="preserve">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
</t>
  </si>
  <si>
    <t>025</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</si>
  <si>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t>
  </si>
  <si>
    <t>070</t>
  </si>
  <si>
    <t>Доходы от сдачи в аренду имущества, составляющего государственную (муниципальную) казну (за исключением земельных участков)</t>
  </si>
  <si>
    <t>075</t>
  </si>
  <si>
    <t xml:space="preserve">Доходы от сдачи в аренду имущества, составляющего казну муниципальных районов (за исключением земельных участков)  </t>
  </si>
  <si>
    <t>09</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</si>
  <si>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</si>
  <si>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</si>
  <si>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045</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</si>
  <si>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</si>
  <si>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12</t>
  </si>
  <si>
    <t>ПЛАТЕЖИ ПРИ ПОЛЬЗОВАНИИ ПРИРОДНЫМИ РЕСУРСАМИ</t>
  </si>
  <si>
    <t>Плата за негативное воздействие на окружающую среду</t>
  </si>
  <si>
    <t>048</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</si>
  <si>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</si>
  <si>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</si>
  <si>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041</t>
  </si>
  <si>
    <t>Плата за размещение отходов производства</t>
  </si>
  <si>
    <t>13</t>
  </si>
  <si>
    <t>130</t>
  </si>
  <si>
    <t>Доходы от компенсации затрат государства</t>
  </si>
  <si>
    <t>060</t>
  </si>
  <si>
    <t>Доходы, поступающие в порядке возмещения расходов, понесенных в связи с эксплуатацией имущества</t>
  </si>
  <si>
    <t>065</t>
  </si>
  <si>
    <t>Доходы, поступающие в порядке возмещения расходов, понесенных в связи с эксплуатацией  имущества муниципальных районов</t>
  </si>
  <si>
    <t>990</t>
  </si>
  <si>
    <t>14</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</si>
  <si>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</si>
  <si>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</si>
  <si>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050</t>
  </si>
  <si>
    <t>410</t>
  </si>
  <si>
    <t>053</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</si>
  <si>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</si>
  <si>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06</t>
  </si>
  <si>
    <t>430</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</si>
  <si>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</si>
  <si>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</si>
  <si>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</si>
  <si>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</si>
  <si>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313</t>
  </si>
  <si>
    <t>10</t>
  </si>
  <si>
    <t>16</t>
  </si>
  <si>
    <t>ШТРАФЫ, САНКЦИИ, ВОЗМЕЩЕНИЕ УЩЕРБА</t>
  </si>
  <si>
    <t>140</t>
  </si>
  <si>
    <t>Денежные взыскания (штрафы) за нарушение законодательства о налогах и сборах</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</si>
  <si>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</si>
  <si>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</si>
  <si>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188</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</si>
  <si>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</si>
  <si>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</si>
  <si>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25</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</si>
  <si>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</si>
  <si>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321</t>
  </si>
  <si>
    <t>Денежные взыскания (штрафы) за нарушение земельного законодательства</t>
  </si>
  <si>
    <t>30</t>
  </si>
  <si>
    <t>Денежные взыскания (штрафы) за правонарушения в области дорожного движения</t>
  </si>
  <si>
    <t>Прочие денежные взыскания (штрафы) за  правонарушения в области дорожного движения</t>
  </si>
  <si>
    <t>032</t>
  </si>
  <si>
    <t>35</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</si>
  <si>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</si>
  <si>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муниципальных районов</t>
  </si>
  <si>
    <t>43</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</si>
  <si>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</si>
  <si>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90</t>
  </si>
  <si>
    <t>Прочие поступления от денежных взысканий (штрафов) и иных сумм в возмещение ущерба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</si>
  <si>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</si>
  <si>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</si>
  <si>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</si>
  <si>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15</t>
  </si>
  <si>
    <t>001</t>
  </si>
  <si>
    <t>Дотации на выравнивание бюджетной обеспеченности</t>
  </si>
  <si>
    <t>Дотации бюджетам муниципальных районов на выравнивание бюджетной обеспеченности</t>
  </si>
  <si>
    <t>2711</t>
  </si>
  <si>
    <t>Дотации на выравнивание бюджетной обеспеченности муниципальных районов (городских округов) из регионального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государственной программы Красноярского края «Управление государственными финансами»</t>
  </si>
  <si>
    <t>29</t>
  </si>
  <si>
    <t>999</t>
  </si>
  <si>
    <t>Прочие субсидии</t>
  </si>
  <si>
    <t>Прочие субсидии бюджетам муниципальных районов</t>
  </si>
  <si>
    <t>7456</t>
  </si>
  <si>
    <t>Субсидии бюджетам муниципальных образований на поддержку деятельности муниципальных молодежных центров в рамках подпрограммы «Вовлечение молодежи в социальную практику» государственной программы Красноярского края «Молодежь Красноярского края в XXI веке»</t>
  </si>
  <si>
    <t>7408</t>
  </si>
  <si>
    <t>7555</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</si>
  <si>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государственной программы Красноярского края «Развитие здравоохранения»</t>
  </si>
  <si>
    <t>Субвенции бюджетам бюджетной системы Российской Федерации</t>
  </si>
  <si>
    <t>024</t>
  </si>
  <si>
    <t>Субвенции местным бюджетам на выполнение передаваемых полномочий субъектов Российской Федерации</t>
  </si>
  <si>
    <t>0151</t>
  </si>
  <si>
    <t>Субвенции бюджетам муниципальных образований на финансирование расходов по социальному обслуживанию граждан, в том числе по предоставлению мер социальной поддержки работникам муниципальных учреждений социального обслуживания (в соответствии с Законом края от 9 декабря 2010 года № 11-5397),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</si>
  <si>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0640</t>
  </si>
  <si>
    <t>2438</t>
  </si>
  <si>
    <t>7409</t>
  </si>
  <si>
    <t>7429</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</si>
  <si>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t>
  </si>
  <si>
    <t>7513</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</si>
  <si>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</si>
  <si>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7514</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</si>
  <si>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органов судебной власти</t>
  </si>
  <si>
    <t>7517</t>
  </si>
  <si>
    <t>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соответствии с Законом края от 27 декабря 2005 года № 17-4397)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</si>
  <si>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7518</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</si>
  <si>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соответствии с Законом края от 13 июня 2013 года № 4-1402) в рамках подпрограммы «Обеспечение общих условий функционирования отраслей агропромышленного комплекса»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</si>
  <si>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7519</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</si>
  <si>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 в рамках подпрограммы «Развитие архивного дела» государственной программы Красноярского края «Развитие культуры и туризма»</t>
  </si>
  <si>
    <t>7552</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</si>
  <si>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края от 20 декабря 2007 года № 4-1089)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</si>
  <si>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7554</t>
  </si>
  <si>
    <t>Субвенции бюджетам муниципальных образований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</si>
  <si>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7564</t>
  </si>
  <si>
    <t>7566</t>
  </si>
  <si>
    <t>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</si>
  <si>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7570</t>
  </si>
  <si>
    <t>Субвенции бюджетам муниципальных образований на реализацию отдельных мер по обеспечению ограничения платы граждан за коммунальные услуги (в соответствии с Законом края от 1 декабря 2014 года № 7-2839) в рамках подпрограммы «Обеспечение доступности платы граждан в условиях развития жилищных отношений» государственной программы Красноярского края «Реформирование и модернизация жилищно-коммунального хозяйства»</t>
  </si>
  <si>
    <t>7588</t>
  </si>
  <si>
    <t>7601</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</si>
  <si>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соответствии с Законом края от 29 ноября 2005 года № 16-4081),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государственной программы Красноярского края «Управление государственными финансами»</t>
  </si>
  <si>
    <t>7604</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</si>
  <si>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по министерству финансов Красноярского края в рамках непрограммных расходов отдельных органов исполнительной власти</t>
  </si>
  <si>
    <t>7649</t>
  </si>
  <si>
    <t>029</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</si>
  <si>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</si>
  <si>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образований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соответствии с Законом края от 29 марта 2007 года № 22-6015),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</si>
  <si>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118</t>
  </si>
  <si>
    <t>Субвенции бюджетам на осуществление первичного воинского учета на территориях, где отсутствуют военные комиссариаты</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</si>
  <si>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</si>
  <si>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40</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</si>
  <si>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</si>
  <si>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</si>
  <si>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ВСЕГО</t>
  </si>
  <si>
    <t>Приложение №6</t>
  </si>
  <si>
    <t>Распределение расходов районного бюджета по разделам и 
подразделам классификации расходов бюджетов Российской Федерации 
на 2019 год и плановый период 2020-2021 годов</t>
  </si>
  <si>
    <t>( рублей)</t>
  </si>
  <si>
    <t xml:space="preserve">                                                                                                                                                                                                                                                               </t>
  </si>
  <si>
    <t>Наименование показателя бюджетной классификации</t>
  </si>
  <si>
    <t>Раздел-подраздел</t>
  </si>
  <si>
    <t>Сумма на  2019 год</t>
  </si>
  <si>
    <t>Сумма на 2020 год</t>
  </si>
  <si>
    <t>Сумма на 2021 год</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</si>
  <si>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</si>
  <si>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</si>
  <si>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</si>
  <si>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</si>
  <si>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</si>
  <si>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</si>
  <si>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</si>
  <si>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</si>
  <si>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Судебная система</t>
  </si>
  <si>
    <t>0105</t>
  </si>
  <si>
    <t>Обеспечение деятельности финансовых, налоговых и таможенных органов и органов финансового (финансово-бюджетного) надзора</t>
  </si>
  <si>
    <t>0106</t>
  </si>
  <si>
    <t>Резервные фонды</t>
  </si>
  <si>
    <t>0111</t>
  </si>
  <si>
    <t>Другие общегосударственные вопросы</t>
  </si>
  <si>
    <t>0113</t>
  </si>
  <si>
    <t>НАЦИОНАЛЬНАЯ ОБОРОНА</t>
  </si>
  <si>
    <t>0200</t>
  </si>
  <si>
    <t>Мобилизационная и вневойсковая подготовка</t>
  </si>
  <si>
    <t>0203</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</si>
  <si>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</si>
  <si>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</si>
  <si>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</si>
  <si>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</si>
  <si>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Другие вопросы в области национальной безопасности и правоохранительной деятельности</t>
  </si>
  <si>
    <t>0314</t>
  </si>
  <si>
    <t>НАЦИОНАЛЬНАЯ ЭКОНОМИКА</t>
  </si>
  <si>
    <t>0400</t>
  </si>
  <si>
    <t>Сельское хозяйство и рыболовство</t>
  </si>
  <si>
    <t>0405</t>
  </si>
  <si>
    <t>Транспорт</t>
  </si>
  <si>
    <t>0408</t>
  </si>
  <si>
    <t>Дорожное хозяйство (дорожные фонды)</t>
  </si>
  <si>
    <t>0409</t>
  </si>
  <si>
    <t>Связь и информатика</t>
  </si>
  <si>
    <t>0410</t>
  </si>
  <si>
    <t>Другие вопросы в области национальной экономики</t>
  </si>
  <si>
    <t>0412</t>
  </si>
  <si>
    <t>ЖИЛИЩНО-КОММУНАЛЬНОЕ ХОЗЯЙСТВО</t>
  </si>
  <si>
    <t>0500</t>
  </si>
  <si>
    <t>Жилищное хозяйство</t>
  </si>
  <si>
    <t>0501</t>
  </si>
  <si>
    <t>Коммунальное хозяйство</t>
  </si>
  <si>
    <t>0502</t>
  </si>
  <si>
    <t>Другие вопросы в области жилищно-коммунального хозяйства</t>
  </si>
  <si>
    <t>0505</t>
  </si>
  <si>
    <t>ОХРАНА ОКРУЖАЮЩЕЙ СРЕДЫ</t>
  </si>
  <si>
    <t>0600</t>
  </si>
  <si>
    <t>Другие вопросы в области охраны окружающей среды</t>
  </si>
  <si>
    <t>0605</t>
  </si>
  <si>
    <t>ОБРАЗОВАНИЕ</t>
  </si>
  <si>
    <t>0700</t>
  </si>
  <si>
    <t>Дошкольное образование</t>
  </si>
  <si>
    <t>0701</t>
  </si>
  <si>
    <t>Общее образование</t>
  </si>
  <si>
    <t>0702</t>
  </si>
  <si>
    <t>Дополнительное образование детей</t>
  </si>
  <si>
    <t>0703</t>
  </si>
  <si>
    <t>Молодежная политика</t>
  </si>
  <si>
    <t>0707</t>
  </si>
  <si>
    <t>Другие вопросы в области образования</t>
  </si>
  <si>
    <t>0709</t>
  </si>
  <si>
    <t>КУЛЬТУРА, КИНЕМАТОГРАФИЯ</t>
  </si>
  <si>
    <t>0800</t>
  </si>
  <si>
    <t>Культура</t>
  </si>
  <si>
    <t>0801</t>
  </si>
  <si>
    <t>Другие вопросы в области культуры, кинематографии</t>
  </si>
  <si>
    <t>0804</t>
  </si>
  <si>
    <t>ЗДРАВООХРАНЕНИЕ</t>
  </si>
  <si>
    <t>0900</t>
  </si>
  <si>
    <t>Другие вопросы в области здравоохранения</t>
  </si>
  <si>
    <t>0909</t>
  </si>
  <si>
    <t>СОЦИАЛЬНАЯ ПОЛИТИКА</t>
  </si>
  <si>
    <t>1000</t>
  </si>
  <si>
    <t>Пенсионное обеспечение</t>
  </si>
  <si>
    <t>1001</t>
  </si>
  <si>
    <t>Социальное обслуживание населения</t>
  </si>
  <si>
    <t>1002</t>
  </si>
  <si>
    <t>Социальное обеспечение населения</t>
  </si>
  <si>
    <t>1003</t>
  </si>
  <si>
    <t>Охрана семьи и детства</t>
  </si>
  <si>
    <t>1004</t>
  </si>
  <si>
    <t>Другие вопросы в области социальной политики</t>
  </si>
  <si>
    <t>1006</t>
  </si>
  <si>
    <t>ФИЗИЧЕСКАЯ КУЛЬТУРА И СПОРТ</t>
  </si>
  <si>
    <t>1100</t>
  </si>
  <si>
    <t>Массовый спорт</t>
  </si>
  <si>
    <t>1102</t>
  </si>
  <si>
    <t>ОБСЛУЖИВАНИЕ ГОСУДАРСТВЕННОГО И МУНИЦИПАЛЬНОГО ДОЛГА</t>
  </si>
  <si>
    <t>1300</t>
  </si>
  <si>
    <t>Обслуживание государственного внутреннего и муниципального долга</t>
  </si>
  <si>
    <t>1301</t>
  </si>
  <si>
    <t>МЕЖБЮДЖЕТНЫЕ ТРАНСФЕРТЫ ОБЩЕГО ХАРАКТЕРА БЮДЖЕТАМ БЮДЖЕТНОЙ СИСТЕМЫ РОССИЙСКОЙ ФЕДЕРАЦИИ</t>
  </si>
  <si>
    <t>1400</t>
  </si>
  <si>
    <t>Дотации на выравнивание бюджетной обеспеченности субъектов Российской Федерации и муниципальных образований</t>
  </si>
  <si>
    <t>1401</t>
  </si>
  <si>
    <t>Прочие межбюджетные трансферты общего характера</t>
  </si>
  <si>
    <t>1403</t>
  </si>
  <si>
    <t>Условно утвержденные расходы</t>
  </si>
  <si>
    <t>ВСЕГО:</t>
  </si>
  <si>
    <t>Приложение №7</t>
  </si>
  <si>
    <t>Ведомственная структура расходов районного бюджета</t>
  </si>
  <si>
    <t>Единица измерения:</t>
  </si>
  <si>
    <t>руб.</t>
  </si>
  <si>
    <t>Код ведомства</t>
  </si>
  <si>
    <t>Целевая статья</t>
  </si>
  <si>
    <t>Вид расходов</t>
  </si>
  <si>
    <t>Финансовое управление администрации Манского района</t>
  </si>
  <si>
    <t>Муниципальная программа "Управление муниципальными финансами"</t>
  </si>
  <si>
    <t>0700000000</t>
  </si>
  <si>
    <t>Подпрограмма "Обеспечение реализации муниципальной программы и прочие мероприятия"</t>
  </si>
  <si>
    <t>0730000000</t>
  </si>
  <si>
    <t>Выполнение функций органами местного самоуправления в рамках подпрограммы "Обеспечение реализации муниципальной программы и прочие мероприятия" муниципальной программы "Управление муниципальными финансами"</t>
  </si>
  <si>
    <t>0730000150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</si>
  <si>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</si>
  <si>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</si>
  <si>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</si>
  <si>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</si>
  <si>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</si>
  <si>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Выполнение функций по переданным полномочиям поселений в рамках подпрограммы "Обеспечение реализации муниципальной программы и прочие мероприятия" муниципальной программы "Управление муниципальными финансами"</t>
  </si>
  <si>
    <t>0730000650</t>
  </si>
  <si>
    <t>Непрограммные мероприятия</t>
  </si>
  <si>
    <t>9900000000</t>
  </si>
  <si>
    <t>Прочие непрограммные мероприятия</t>
  </si>
  <si>
    <t>9990000000</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</si>
  <si>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мероприятий</t>
  </si>
  <si>
    <t>9990075140</t>
  </si>
  <si>
    <t>Межбюджетные трансферты</t>
  </si>
  <si>
    <t>500</t>
  </si>
  <si>
    <t>Субвенции</t>
  </si>
  <si>
    <t>530</t>
  </si>
  <si>
    <t>Субвенции на осуществление первичного воинского учета на территориях, где отсутствуют военные комиссариаты в рамках непрограммных мероприятий</t>
  </si>
  <si>
    <t>9990051180</t>
  </si>
  <si>
    <t>Расходы бюджетам муниципальных образований на организацию и проведение акарицидных обработок мест массового отдыха населения в рамках непрограммных мероприятий</t>
  </si>
  <si>
    <t>9990075550</t>
  </si>
  <si>
    <t>Субсидии</t>
  </si>
  <si>
    <t>520</t>
  </si>
  <si>
    <t>Подпрограмма "Управление муниципальным долгом Манского района"</t>
  </si>
  <si>
    <t>0720000000</t>
  </si>
  <si>
    <t>Процентные платежи по муниципальному долгу в рамках подпрограммы "Управление муниципальным долгом Манского района" муниципальной прграммы "Управление муниципальными финансами"</t>
  </si>
  <si>
    <t>0720000660</t>
  </si>
  <si>
    <t>Обслуживание государственного (муниципального) долга</t>
  </si>
  <si>
    <t>700</t>
  </si>
  <si>
    <t>Обслуживание муниципального долга</t>
  </si>
  <si>
    <t>730</t>
  </si>
  <si>
    <t>Подпрогдамма "Создание условий для эффективного и ответственного управления муниципальными финансами, повышения устойчивости бюджетов сельсоветов Манского района"</t>
  </si>
  <si>
    <t>0710000000</t>
  </si>
  <si>
    <t>Выравнивание бюджетной обеспеченности бюджетов поселений за счет средств районного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сельсоветов Манского района" муниципальной программы "Управление муниципальными финансами"</t>
  </si>
  <si>
    <t>0710068150</t>
  </si>
  <si>
    <t>Дотации</t>
  </si>
  <si>
    <t>510</t>
  </si>
  <si>
    <t>Выравнивание бюджетной обеспеченности бюджетов поселений за счет краевого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сельсоветов Манского района" муниципальной программы "Управление муниципальными финансами"</t>
  </si>
  <si>
    <t>0710076010</t>
  </si>
  <si>
    <t>Обеспечение сбалансированности бюджетов сельсоветов в рамках подпрограммы "Создание условий для эффективного и ответственного управления муниципальными финансами, повышения устойчивости бюджетов сельсоветов Манского района" муниципальной программы "Управление муниципальными финансами"</t>
  </si>
  <si>
    <t>0710068160</t>
  </si>
  <si>
    <t>540</t>
  </si>
  <si>
    <t>Комитет по управлению муниципальным имуществом Манского района</t>
  </si>
  <si>
    <t>Муниципальная программа "Управление муниципальным имуществом муниципального образования Манского района"</t>
  </si>
  <si>
    <t>1000000000</t>
  </si>
  <si>
    <t>Подпрограмма "Развитие земельных и имущественных отношений"</t>
  </si>
  <si>
    <t>1010000000</t>
  </si>
  <si>
    <t>Оценка земель муниципальной собственности в рамках подпрограммы "Развитие земельных и имущественных отношений" муниципальной программы "Управление муниципальным имуществом муниципального образования Манского района"</t>
  </si>
  <si>
    <t>1010061100</t>
  </si>
  <si>
    <t>Подпрограмма "Управление муниципальным имуществом"</t>
  </si>
  <si>
    <t>1020000000</t>
  </si>
  <si>
    <t>Оценка имущества муниципальной собственности в рамках подпрограммы "Управление муниципальным имуществом" муниципальной прграммы "Управление муниципальным имуществом муниципального образования Манского района"</t>
  </si>
  <si>
    <t>1020061100</t>
  </si>
  <si>
    <t>Расходы на обеспечение взносов на капитальный ремонт общего имущества в МКД, собственниками помещений которых является муниципальное образование Манский район в рамках подпрограммы "Управление муниципальным имуществом" муниципальной прграммы "Управление муниципальным имуществом муниципального образования Манского района"</t>
  </si>
  <si>
    <t>1020061110</t>
  </si>
  <si>
    <t>Расходы на содержание муниципального имущества находящегося в казне в рамках подпрограммы "Управление муниципальным имуществом" муниципальной прграммы "Управление муниципальным имуществом муниципального образования Манского района"</t>
  </si>
  <si>
    <t>1020061120</t>
  </si>
  <si>
    <t>Иные бюджетные ассигнования</t>
  </si>
  <si>
    <t>800</t>
  </si>
  <si>
    <t>Уплата налогов, сборов и иных платежей</t>
  </si>
  <si>
    <t>850</t>
  </si>
  <si>
    <t>Инвентаризация и паспортизация имущества муниципальной собственности в рамках подпрограммы "Управление муниципальным имуществом" муниципальной прграммы "Управление муниципальным имуществом муниципального образования Манского района"</t>
  </si>
  <si>
    <t>1020061200</t>
  </si>
  <si>
    <t>1030000000</t>
  </si>
  <si>
    <t>Выполнение функций органами местного самоуправления в рамках подпрограммы "Обеспечение реализации муниципальной программы и прочие мероприятия" муниципальной программы "Управление муниципальным имуществом муниципального образования Манского района"</t>
  </si>
  <si>
    <t>1030000150</t>
  </si>
  <si>
    <t>Мероприятия по землеустройству и землепользованию в рамках подпрограммы "Развитие земельных и имущественных отношений" муниципальной программы "Управление муниципальным имуществом муниципального образования Манского района"</t>
  </si>
  <si>
    <t>1010061300</t>
  </si>
  <si>
    <t>Муниципальная программа "Развитие образования в Манском районе"</t>
  </si>
  <si>
    <t>0100000000</t>
  </si>
  <si>
    <t>Подпрограмма "Обеспечение жильем детей-сирот"</t>
  </si>
  <si>
    <t>0170000000</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</si>
  <si>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 в рамках подпрограмма "Обеспечение жильем детей-сирот и детей оставщихся без попечения родителей" муниципальной программы "Развитие образования в Манском районе"</t>
  </si>
  <si>
    <t>Капитальные вложения в объекты государственной (муниципальной) собственности</t>
  </si>
  <si>
    <t>400</t>
  </si>
  <si>
    <t>Бюджетные инвестиции</t>
  </si>
  <si>
    <t>Управление сельского хозяйства администрации Манского района</t>
  </si>
  <si>
    <t>Муниципальная программа "Развитие агропромышленного комплекса Манского района"</t>
  </si>
  <si>
    <t>1400000000</t>
  </si>
  <si>
    <t>Подпрограмма "Развитие малых форм хозяйствования в сельской местности"</t>
  </si>
  <si>
    <t>1410000000</t>
  </si>
  <si>
    <t>Субсидии гражданам, ведущим личное подсобное хозяйство на территории края, на возмещение части затрат на уплату процентов по кредитам, полученным на срок до 5 лет, в рамках подпрограммы "Развитие малых форм хозяйствования в сельской местности" муниципальной программы "Развитие агропромышленного комплекса Манского района"</t>
  </si>
  <si>
    <t>1410024380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</si>
  <si>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</si>
  <si>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</si>
  <si>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Подпрограмма "Обеспечение реализации программы и прочие мероприятия"</t>
  </si>
  <si>
    <t>1440000000</t>
  </si>
  <si>
    <t>Выполнение функций органами местного самоуправления в рамках подпрограммы "Обеспечение реализации муниципальной программы и прочие мероприятия" муниципальной программы "Развитие агропромышленного комплекса Манского района"</t>
  </si>
  <si>
    <t>1440000150</t>
  </si>
  <si>
    <t>Субвенции бюджетам муниципальных образований на 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муниципальной программы и прочие мероприятия" муниципальной программы "Развитие агропромышленного комплекса Манского райна"</t>
  </si>
  <si>
    <t>1440075170</t>
  </si>
  <si>
    <t>Подпрограмма "Организация проведения мероприятий по отлову, учету, содержанию и иному обращению с безнадзорными животными"</t>
  </si>
  <si>
    <t>1430000000</t>
  </si>
  <si>
    <t>Субвенции бюджетам муниципальных образований на 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"Организация проведения мероприятий по отлову, учету, содержанию и иному обращению с безнадзорными животными" муниципальной программы "Развитие агропромышленного комплекса на территории Манского района "</t>
  </si>
  <si>
    <t>1430075180</t>
  </si>
  <si>
    <t>Подпрограмма "Устойчивое развитие сельских территорий"</t>
  </si>
  <si>
    <t>1450000000</t>
  </si>
  <si>
    <t>Управление социальной защиты населения администрации Манского района</t>
  </si>
  <si>
    <t>Муниципальная программа "Система социальной защиты населения Манского района"</t>
  </si>
  <si>
    <t>0200000000</t>
  </si>
  <si>
    <t>Подпрограмма "Повышение качества и доступности социальных услуг населению"</t>
  </si>
  <si>
    <t>0240000000</t>
  </si>
  <si>
    <t>Субвенции бюджетам муниципальных образований на реализацию полномочий по содержанию учреждений социального обслуживания населения (в соответствии с Законом края от 10 декабря 2004 года № 12-2705 "О социальном обслуживании населения") в рамках подпрограммы "Повышение качества и доступности социальных услуг населению" муниципальной программы "Система социальной защиты населения Манского района"</t>
  </si>
  <si>
    <t>0240001510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</si>
  <si>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</si>
  <si>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</si>
  <si>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</si>
  <si>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</si>
  <si>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Подпрограмма"Обеспечение своевременного и качественного исполнения переданных государственных полномочий по приему граждан, сбору документов, ведению базы данных получателей социальной помощи и организации социального обслуживания"</t>
  </si>
  <si>
    <t>0250000000</t>
  </si>
  <si>
    <t>Субвенции бюджетам муниципальных образований на обеспечение бесплатного проезда детей и лиц, сопровождающих организованные группы детей, до места нахождения загородных оздоровительных лагерей и обратно (в соответствии с Законом края от 7 июля 2009 года № 8-3618 «Об обеспечении прав детей на отдых, оздоровление и занятость в Красноярском крае») в рамках подпрограммы "Обеспечение реализации государственной программы и прочие мероприятия" муниципальной программы "Система социальной защиты населения Манского района"</t>
  </si>
  <si>
    <t>0250006400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</si>
  <si>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</si>
  <si>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</si>
  <si>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</si>
  <si>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</si>
  <si>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социальноого обеспечения населения") в рамках подпрограммы "Обеспечение реализации государственной программы и прочие мероприятия" муниципальной программы "Система социальной защиты населения Манского района"</t>
  </si>
  <si>
    <t>0250075130</t>
  </si>
  <si>
    <t>Муниципальное казенное учреждение Манского района "Служба Заказчика"</t>
  </si>
  <si>
    <t>Муниципальная программа "Развитие транспортной системы"</t>
  </si>
  <si>
    <t>0900000000</t>
  </si>
  <si>
    <t>Подпрограмма "Организация пассажирских перевозок на территории Манского района"</t>
  </si>
  <si>
    <t>0920000000</t>
  </si>
  <si>
    <t>Отдельные мероприятия в области автомобильного транспор в рамках подпрограммы "Организация пассажирских перевозок на территории Манского района" муниципальной прграммы "Развитие транспортной системы"</t>
  </si>
  <si>
    <t>0920060500</t>
  </si>
  <si>
    <t>0910000000</t>
  </si>
  <si>
    <t>Содержание автомобильных дорог общего пользования местного значения за счет средств местного бюджета в рамках подпрограммы "Содержание и ремонт межпоселенческих дорог" муниципальной программы "Развитие транспортной системы"</t>
  </si>
  <si>
    <t>0910060430</t>
  </si>
  <si>
    <t>Софинансирование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"Содержание и ремонт межпоселенческих дорог" муниципальной программы "Развитие транспортной системы"</t>
  </si>
  <si>
    <t>09100S5090</t>
  </si>
  <si>
    <t>Муниципальная программа "Создание условий для развития услуг связи в малочисленных и труднодоступных населенных пунктах Манского района"</t>
  </si>
  <si>
    <t>1500000000</t>
  </si>
  <si>
    <t>Подпрограмма "Предоставление услуг подвижной радиотелефонной (сотовой) связи на базе цифровых технологий стандарта GSM 900/1800"</t>
  </si>
  <si>
    <t>1520000000</t>
  </si>
  <si>
    <t>Муниципальная программа "Реформирование и модернизация жилищно-коммунального хозяйства и повышение энергетической эффективности"</t>
  </si>
  <si>
    <t>0800000000</t>
  </si>
  <si>
    <t>Подпрограмма "Развитие и модернизация объектов коммунальной инфраструктуры"</t>
  </si>
  <si>
    <t>0810000000</t>
  </si>
  <si>
    <t>Мероприятия в области коммунального хозяйства в рамках подпрограммы "Развитие и модернизация объектов коммунальной инфраструктуры" муниципальной программы Манского района "Реформирование и модернизация жилищно-коммунального хозяйства и повышение энергетической эффективности"</t>
  </si>
  <si>
    <t>0810067370</t>
  </si>
  <si>
    <t>Субвенции бюджетам муниципальных образований на реализацию мер дополнительной поддержки населения, направленных на соблюдение размера вносимой гражданами платы за коммунальные услуги,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 муниципальной программы Манского района "Реформирование и модернизация жилищно-коммунального хозяйства и повышение энергетической эффективности"</t>
  </si>
  <si>
    <t>0810075700</t>
  </si>
  <si>
    <t>Подпрограмма "Обеспечение реализации муниципальной программы"</t>
  </si>
  <si>
    <t>0840000000</t>
  </si>
  <si>
    <t>Выполнение функций по переданным полномочиям поселений в рамках подпрограммы "Обеспечение реализации муниципальной программы "муниципальной программы Манского района "Реформирование и модернизация жилищно-коммунального хозяйства и повышение энергетической эффективности"</t>
  </si>
  <si>
    <t>0840000650</t>
  </si>
  <si>
    <t>Расходы на выплаты персоналу казенных учреждений</t>
  </si>
  <si>
    <t>Выполнение функций муниципальными казенными учреждениями в рамках подпрограммы "Обеспечение реализации муниципальной программы "муниципальной программы Манского района "Реформирование и модернизация жилищно-коммунального хозяйства и повышение энергетической эффективности"</t>
  </si>
  <si>
    <t>0840000670</t>
  </si>
  <si>
    <t>Муниципальная программа "Охрана окружающей среды "</t>
  </si>
  <si>
    <t>1300000000</t>
  </si>
  <si>
    <t>Подпрограмма "Обращение с отходами на территории Манского района"</t>
  </si>
  <si>
    <t>1310000000</t>
  </si>
  <si>
    <t>Мероприятия по охране окружающей среды и экологической безопасности за счет средств местного бюджета в рамках программы "Охрана окружающей среды Манского района"</t>
  </si>
  <si>
    <t>1310061650</t>
  </si>
  <si>
    <t>Подпрограмма "Обеспечение условий реализации муниципальной программы и прочие мероприятия"</t>
  </si>
  <si>
    <t>0180000000</t>
  </si>
  <si>
    <t>Выполнение функций муниципальными казенными учреждениями в рамках подпрограммы "Обеспечение реализации муниципальной программы и прочие мероприятия" муниципальной программы "Развитие образования в Манском районе"</t>
  </si>
  <si>
    <t>0180000670</t>
  </si>
  <si>
    <t>Муниципальная программа "Развитие культуры Манского района"</t>
  </si>
  <si>
    <t>0300000000</t>
  </si>
  <si>
    <t>Подпрограмма "Обеспечение условий реализации программы и прочие мероприятия"</t>
  </si>
  <si>
    <t>0330000000</t>
  </si>
  <si>
    <t>Выполнение функций по переданным полномочиям поселений в рамках подпрограммы "Обеспечение условий реализации программы и прочие мероприятия" муниципальной программы "Развитие культуры Манского района"</t>
  </si>
  <si>
    <t>0330000650</t>
  </si>
  <si>
    <t>Выполнение функций казенными учреждениями в рамках подпрограммы "Обеспечение условий реализации программы и прочие мероприятия" муниципальной программы "Развитие культуры Манского района"</t>
  </si>
  <si>
    <t>0330000670</t>
  </si>
  <si>
    <t>Управление образования администрации Манского района</t>
  </si>
  <si>
    <t>Подпрограмма "Развитие дошкольного, общего и дополнительного образования"</t>
  </si>
  <si>
    <t>0110000000</t>
  </si>
  <si>
    <t>Выполнение функций муниципальными бюджетными учреждениями за счет средств местного бюджета в рамках подпрограммы "Развитие дошкольного, общего и дополнительного образования" муниципальной программы "Развитие образования в Манском районе"</t>
  </si>
  <si>
    <t>0110000680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</si>
  <si>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муниципальной программы "Развитие образования в Манском районе"</t>
  </si>
  <si>
    <t>0110074080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</si>
  <si>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в Манском районе"</t>
  </si>
  <si>
    <t>0110075880</t>
  </si>
  <si>
    <t>Подпрограмма "Обеспечение жизнедеятельности образовательных учреждений Манского района"</t>
  </si>
  <si>
    <t>0120000000</t>
  </si>
  <si>
    <t>Выполнения функций муниципальными бюджетными учреждениями в рамках подпрограммы "Обеспечение жизнедеятельности образовательных учреждений Манского района" муниципальной программы "Развитие образования в Манском районе"</t>
  </si>
  <si>
    <t>0120000680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</si>
  <si>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t>
  </si>
  <si>
    <t>0110074090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</si>
  <si>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в Манском районе"</t>
  </si>
  <si>
    <t>0110075640</t>
  </si>
  <si>
    <t>Подпрограмма "Организация отдыха, оздоровления и занятости в летнее время детей и подростков Манского района"</t>
  </si>
  <si>
    <t>0150000000</t>
  </si>
  <si>
    <t>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"Организация отдыха, оздоровления и занятости в летнее время детей и подростков Манского района" муниципальной программы "Развитие образования в Манском районе"</t>
  </si>
  <si>
    <t>0150076490</t>
  </si>
  <si>
    <t>Подпрограмма "Развитие кадрового потенциала отрасли образования Манского района"</t>
  </si>
  <si>
    <t>0140000000</t>
  </si>
  <si>
    <t>Выполнение функций муниципальными казенными учреждениями в рамках подпрограммы "Развитие кадрового потенциала отрасли образования Манского района" муниципальной программы "Развитие образования в Манском районе"</t>
  </si>
  <si>
    <t>0140000670</t>
  </si>
  <si>
    <t>Выполнение функций органами местного самоуправления в рамках подпрограммы "Обеспечение реализации муниципальной программы и прочие мероприятия" муниципальной программы "Развитие образования в Манском районе"</t>
  </si>
  <si>
    <t>0180000150</t>
  </si>
  <si>
    <t>Субвенции бюджетам муниципальных образований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муниципальной программы "Развитие образования в Манском районе"</t>
  </si>
  <si>
    <t>0110075660</t>
  </si>
  <si>
    <t>Субвенции бюджетам муниципальных образований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муниципальной программы "Развитие образования в Манском районе"</t>
  </si>
  <si>
    <t>0110075540</t>
  </si>
  <si>
    <t>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"Обеспечение реализации муниципальной программы и прочие мероприятия" муниципальной программы "Развитие образования в Манском районе"</t>
  </si>
  <si>
    <t>0180075560</t>
  </si>
  <si>
    <t>Администрация Манского района</t>
  </si>
  <si>
    <t>Непрограммные мероприятия органов местного самоуправления и муниципальных казенных учреждений</t>
  </si>
  <si>
    <t>9980000000</t>
  </si>
  <si>
    <t>Глава муниципального образования в рамках непрограммных мероприятий</t>
  </si>
  <si>
    <t>9980000130</t>
  </si>
  <si>
    <t>Выполнение функций органами местного самоуправления в рамках непрограммных мероприятий</t>
  </si>
  <si>
    <t>9980000150</t>
  </si>
  <si>
    <t>Выполнение функций органами местного самоуправления в рамках подпрограммы "Обеспечение условий реализации программы и прочие мероприятия" муниципальной программы "Развитие культуры Манского района"</t>
  </si>
  <si>
    <t>0330000150</t>
  </si>
  <si>
    <t>Муниципальная программа "Защита населения и территории Манского района от чрезвычайных ситуаций природного и техногенного характера"</t>
  </si>
  <si>
    <t>0600000000</t>
  </si>
  <si>
    <t>0640000000</t>
  </si>
  <si>
    <t>Выполнение функций органами местного самоуправления в рамках подпрограммы "Обеспечение реализации программы и прочие мероприятия" муниципальной программы "Защита населения и территории Манского района от чрезвычайных ситуаций природного и техногенного характера"</t>
  </si>
  <si>
    <t>0640000150</t>
  </si>
  <si>
    <t>Субвенций бюджетам муниципальных образований края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 в соответствии с Федеральным законом от 20 августа 2004 года № 113-ФЗ «О присяжных заседателях федеральных судов общей юрисдикции в Российской Федерации» в рамках непрограммных мероприятий</t>
  </si>
  <si>
    <t>9980051200</t>
  </si>
  <si>
    <t>Резервные фонды местных администраций в рамках непрограммных мероприятий</t>
  </si>
  <si>
    <t>9980001010</t>
  </si>
  <si>
    <t>Резервные средства</t>
  </si>
  <si>
    <t>870</t>
  </si>
  <si>
    <t>Выполнение функций казенными учреждениями в рамках непрограммных мероприятий</t>
  </si>
  <si>
    <t>9980000670</t>
  </si>
  <si>
    <t>Субвенции на осущуствление государственных полномочий по осуществлению увидомительной регистрации коллективных договорови территориальных соглашений и контроля за их выполнением в рамках непрограммных мероприятий</t>
  </si>
  <si>
    <t>9980074290</t>
  </si>
  <si>
    <t>Субвенция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рамках непрограммных мероприятий</t>
  </si>
  <si>
    <t>9980075190</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</si>
  <si>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t>
  </si>
  <si>
    <t>9980076040</t>
  </si>
  <si>
    <t>Подпрограмма "Создание на территории Манского района комплексной системы своевременного оповещения и информирования населения об угрозе возникновения или возникновении черезвычайных ситуаций, своевременное доведение до населения информации, касающейся безопасности жизнидеятельности"</t>
  </si>
  <si>
    <t>0630000000</t>
  </si>
  <si>
    <t>Содержание единых дежурно-диспетчерских служб муниципальных образований за счет средств местного бюджета в рамках подпрограммы "Создание на территории Манского района комплексной системы своевременного оповещения и информирования населения об угрозе возникновения или вознекновении черезвычайных ситуаций, своевременное доведение до населения безопасности жизнидеятельности" муниципальной программы "Защита населения и территории Манского района от чрезвычайных ситуаций природного и техногенного характера"</t>
  </si>
  <si>
    <t>0630061870</t>
  </si>
  <si>
    <t>Подпрограмма "Повышение уровня антитеррористической защищенности муниципальных учреждений"</t>
  </si>
  <si>
    <t>0620000000</t>
  </si>
  <si>
    <t>Мероприятия по противодействию терроризма и экстремизма на территории Манского района в рамках подпрограммы "Повышение уровня антитеррористической защищенности муниципальных учреждений" муниципальной программы "Защита населения и территории Манского района от чрезвычайных ситуаций природного и техногенного характера"</t>
  </si>
  <si>
    <t>0620061860</t>
  </si>
  <si>
    <t>Муниципальная программа "Поддержка и развитие субъектов малого и среднего предпринимательства и формирование благоприятного инвестиционного климата на территории Манского района"</t>
  </si>
  <si>
    <t>1100000000</t>
  </si>
  <si>
    <t>Подпрограмма "Предоставление субсидий субъектам малого и среднего предпринимательства"</t>
  </si>
  <si>
    <t>1110000000</t>
  </si>
  <si>
    <t>Софинансирование расходов для реализации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Манском районе" муниципальной программы "Поддержка и развитие субъектов малого и среднего предпринимательства и формирование благоприятного инвестиционного климата Манскоого района"</t>
  </si>
  <si>
    <t>11100S6070</t>
  </si>
  <si>
    <t>Муниципальная программа "О территориальном планировании, градостроительном зонировании и документации по планировке территории Манского района"</t>
  </si>
  <si>
    <t>1200000000</t>
  </si>
  <si>
    <t>Софинансирование расходов на актуализацию документов территориального планирования и градостроительного зонирования муниципальных образований в рамках программы "О территориальном планировании, градостроительном зонировании и документации по планировке территории Манского района"</t>
  </si>
  <si>
    <t>12000S5910</t>
  </si>
  <si>
    <t>Выполнения функций муниципальными бюджетными учреждениями за счет средств местного бюджета в рамках подпрограммы "Обеспечение условий реализации программы и прочие мероприятия" муниципальной программы "Развитие культуры Манского района"</t>
  </si>
  <si>
    <t>0330000680</t>
  </si>
  <si>
    <t>Муниципальная программа "Развитие физической культуры и спорта Манского района"</t>
  </si>
  <si>
    <t>0500000000</t>
  </si>
  <si>
    <t>Подпрограмма "Развитие дополнительного образования физкультурно-спортивной направленности"</t>
  </si>
  <si>
    <t>0530000000</t>
  </si>
  <si>
    <t>Выполнение функций муниципальными бюджетными учреждениями за счет средств местного бюджета в рамках подпрограммы "Развитие дополнительного образования физкультурно-спортивной направленности в Манском районею" муниципальной программы "Развитие физической культуры и спорта Манского района"</t>
  </si>
  <si>
    <t>0530000680</t>
  </si>
  <si>
    <t>Муниципальная прграмма "Молодежь Манского района в XXI веке"</t>
  </si>
  <si>
    <t>0400000000</t>
  </si>
  <si>
    <t>Подпрограмма "Вовлечение молодежи Манского района в социальную практику"</t>
  </si>
  <si>
    <t>0410000000</t>
  </si>
  <si>
    <t>Выполнение функций муниципальными бюджетными учреждениями за счет средств местного бюджета в рамках подпрограммы "Вовлечение молодежи Манского района в социальные практики" муниципальной программы "Молодежь Манского района в XXI веке"</t>
  </si>
  <si>
    <t>0410000680</t>
  </si>
  <si>
    <t>Субсидии бюджетам муниципальных образований на поддержку деятельности муниципальных молодежных центров в рамках подпрограммы "Вовлечение молодежи Манского района в социальные практики" муниципальной программы "Молодежь Манского района в XXI веке"</t>
  </si>
  <si>
    <t>0410074560</t>
  </si>
  <si>
    <t>Софинансирование расходов по поддержке деятельности муниципальных молодежных центров за счет средств местного бюджета в рамках подпрограммы "Вовлечение молодежи Манского района в социальные практики" муниципальной программы "Молодежь Манского района в XXI веке"</t>
  </si>
  <si>
    <t>04100S4560</t>
  </si>
  <si>
    <t>Подпрограмма "Реализация переданных государственных полномочий по опеке и попечительству в отношении несовершеннолетних"</t>
  </si>
  <si>
    <t>0160000000</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</si>
  <si>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края от 20 декабря 2007 года N 4-1089) в рамках подпрограммы "Реализация переданных государственных полномочий по опеке и попечительству в отношении несовершеннолетних" муниципальной программы "Развитие образования в Манском районе"</t>
  </si>
  <si>
    <t>0160075520</t>
  </si>
  <si>
    <t>Подпрограмма "Сохранение культурного наследия"</t>
  </si>
  <si>
    <t>0310000000</t>
  </si>
  <si>
    <t>Выполнения функций муниципальными бюджетными учреждениями в рамках подпрограммы "Сохранение культурного наследия" муниципальной программы "Развитие культуры Манского района"</t>
  </si>
  <si>
    <t>0310000680</t>
  </si>
  <si>
    <t>Подпрограмма "Поддержка искусства и народного творчества"</t>
  </si>
  <si>
    <t>0320000000</t>
  </si>
  <si>
    <t>Выполнение функций по переданным полномочиям поселений в рамках подпрограммы "Поддержка искусства и народного творчеств" муниципальной программы "Развитие культуры Манского района"</t>
  </si>
  <si>
    <t>0320000650</t>
  </si>
  <si>
    <t>Выполнение функций муниципальными бюджетными учреждениями в рамках подпрограммы "Поддержка искусства и народного творчеств" муниципальной программы "Развитие культуры Манского района"</t>
  </si>
  <si>
    <t>0320000680</t>
  </si>
  <si>
    <t>Организация и проведение культурно-массовых мероприятий за счет средств местного бюджета в рамках подпрограммы "Поддержка искусства и народного творчества" муниципальной программы "Развитие культуры Манского района"</t>
  </si>
  <si>
    <t>0320061730</t>
  </si>
  <si>
    <t>Доплаты к пенсиям муниципальных служащих за счет средств местного бюджета в рамках непрограммных мероприятий</t>
  </si>
  <si>
    <t>9980001000</t>
  </si>
  <si>
    <t>Публичные нормативные социальные выплаты гражданам</t>
  </si>
  <si>
    <t>310</t>
  </si>
  <si>
    <t>Подпрограмма "Обеспечение жильем молодых семей в Манском районе"</t>
  </si>
  <si>
    <t>0430000000</t>
  </si>
  <si>
    <t>Софинансирование расходов на предоставление социальных выплат молодым семьям на приобретение (строительство) жилья в рамках подпрограммы "Обеспечение жильем молодых семей в Манском районе" муниципальной программы "Молодежь Манского района в XXI веке"</t>
  </si>
  <si>
    <t>04300L4970</t>
  </si>
  <si>
    <t>Подпрограмма "Развитие массовой физической культуры и спорта"</t>
  </si>
  <si>
    <t>0510000000</t>
  </si>
  <si>
    <t>Проведение спортивных мероприятий в рамках подпрограммы "Развитие массовой физической культуры и спорта" муниципальной программы "Развитие физической культуры и спорта Манского района"</t>
  </si>
  <si>
    <t>0510061750</t>
  </si>
  <si>
    <t>Проведение спортивных мероприятий в рамках подпрограммы "Развитие дополнительного образования физкультурно-спортивной направленности" муниципальной программы "Развитие физической культуры и спорта Манского района"</t>
  </si>
  <si>
    <t>0530061760</t>
  </si>
  <si>
    <t>0540000000</t>
  </si>
  <si>
    <t>Выполнение функций казенными учреждениями в рамках подпрограммы "Обеспечение реализации программы и прочие мероприятия" муниципальной программы "Развитие физической культуры и спорта Манского района"</t>
  </si>
  <si>
    <t>0540000670</t>
  </si>
  <si>
    <t>Подпрограмма "Профилактика правонарушений"</t>
  </si>
  <si>
    <t>0550000000</t>
  </si>
  <si>
    <t>Выполнение функций казенными учреждениями в рамках подпрограммы "Профилактика правонарушений" муниципальной программы "Развитие физической культуры и спорта Манского района"</t>
  </si>
  <si>
    <t>0550000670</t>
  </si>
  <si>
    <t>Вид расхода</t>
  </si>
  <si>
    <t>Раздел, подраздел</t>
  </si>
  <si>
    <t>Муниципальные программы на 2019 год и плановый период 2020-2021 годов</t>
  </si>
  <si>
    <t>(руб.)</t>
  </si>
  <si>
    <t>Наименование муниципальных программ</t>
  </si>
  <si>
    <t>"Развитие образования в Манском районе"</t>
  </si>
  <si>
    <t>7950102</t>
  </si>
  <si>
    <t>"Система социальной защиты населения Манского района"</t>
  </si>
  <si>
    <t>4320203, 4320204, 4320243, 5057810, 7950210</t>
  </si>
  <si>
    <t>"Развитие культуры Манского района"</t>
  </si>
  <si>
    <t>7950230</t>
  </si>
  <si>
    <t>"Молодежь Манского района в XXI веке"</t>
  </si>
  <si>
    <t>7950250</t>
  </si>
  <si>
    <t>"Развитие физической культуры и спорта Манского района"</t>
  </si>
  <si>
    <t>7950260</t>
  </si>
  <si>
    <t>"Защита населения и территории Манского района от чрезвычайных ситуаций природного и техногенного характера"</t>
  </si>
  <si>
    <t>"Управление муниципальными финансами"</t>
  </si>
  <si>
    <t>7950280</t>
  </si>
  <si>
    <t>"Реформирование и модерницация жилищно-коммунального хозяйства и повышение энергетической эффективности"</t>
  </si>
  <si>
    <t>7950290</t>
  </si>
  <si>
    <t>"Развитие транспортной системы"</t>
  </si>
  <si>
    <t>7950310</t>
  </si>
  <si>
    <t>"Управление муниципальным имуществом муниципального образования Манский район"</t>
  </si>
  <si>
    <t>7950320</t>
  </si>
  <si>
    <t>"Поддержка и развитие субъектов малого и среднего предпринимательства и формирование благоприятного инвестиционного климата на территории Манского района"</t>
  </si>
  <si>
    <t xml:space="preserve">7950410, 9220440, 9220442, 9220443, 9220448, 9220460 </t>
  </si>
  <si>
    <t>"О территориальном планировании, градостроительном зонировании и документации по планировке территории Манского района"</t>
  </si>
  <si>
    <t>"Охрана окружающей среды "</t>
  </si>
  <si>
    <t>7950560</t>
  </si>
  <si>
    <t>"Развитие агропромышленного комплекса Манского района"</t>
  </si>
  <si>
    <t>7950610</t>
  </si>
  <si>
    <t xml:space="preserve"> "Создание условий для развития услуг связи в малочисленных и труднодоступных населенных пунктах Манского района"</t>
  </si>
  <si>
    <t>012 01 02 01 00 00 0000 700</t>
  </si>
  <si>
    <t>012 01 02 01 00 05 0000 710</t>
  </si>
  <si>
    <t>012 01 02 01 00 05 0000 810</t>
  </si>
  <si>
    <t>ПРОГРАММА ВНУТРЕННИХ ЗАИМСТВОВАНИЙ МАНСКОГО РАЙОНА</t>
  </si>
  <si>
    <t>Внутренние заимствования  (привлечение/погашение)</t>
  </si>
  <si>
    <t>Кредиты кредитных организаций</t>
  </si>
  <si>
    <t>1.1</t>
  </si>
  <si>
    <t>получение</t>
  </si>
  <si>
    <t>2.2</t>
  </si>
  <si>
    <t>погашение</t>
  </si>
  <si>
    <t>2.1</t>
  </si>
  <si>
    <t>Общий объем заимствований, направляемых на покрытие дефицита районного бюджета и погашение муниципальных долговых обязательств района</t>
  </si>
  <si>
    <t>3.1</t>
  </si>
  <si>
    <t>3.2</t>
  </si>
  <si>
    <t>на 2019 год и плановый период 2020-2021 годов</t>
  </si>
  <si>
    <t>012 01 02 01 00 05 0000 800</t>
  </si>
  <si>
    <t>проект</t>
  </si>
  <si>
    <t>Приложение №18</t>
  </si>
  <si>
    <t>"О внесении изменений и дополнений  в решение Манского районного Совета депутатов "О районном бюджете на 2019 год и плановый период 2020-2021гг." от 12.12.2018 г. №13-122р"</t>
  </si>
  <si>
    <t xml:space="preserve">Распределение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установленного в Красноярском крае в рамках непрограммных мероприятий по сельсоветам Манского района на 2019 год и плановый период 2020-2021 годов </t>
  </si>
  <si>
    <t>Распределение средств на увеличение размеров оплаты труда работников учреждений культуры, подведомственных муниципальным органам управления в области культуры, в рамках непрограммных мероприятий по сельсоветам Манского района</t>
  </si>
  <si>
    <t>к решению Манского районного Совета депутатов</t>
  </si>
  <si>
    <t xml:space="preserve">                                                       </t>
  </si>
  <si>
    <t>рублей</t>
  </si>
  <si>
    <t xml:space="preserve"> </t>
  </si>
  <si>
    <t xml:space="preserve">на содержание автомобильных дорог общего пользования местного значения за счет средств дорожного фонда Красноярского края </t>
  </si>
  <si>
    <t xml:space="preserve"> на реализацию мероприятий, направленных на повышение безопасности дорожного движения</t>
  </si>
  <si>
    <t xml:space="preserve">                                     "О внесении изменений и дополнений  в решение Манского районного Совета депутатов "О районном бюджете на 2019 год и плановый период 2020-2021гг." от 12.12.2018 г. №13-122р"</t>
  </si>
  <si>
    <t xml:space="preserve">на  капитальный ремонт и ремонт автомобильных дорог общего пользования местного значения за счет средств дорожного фонда Красноярского края </t>
  </si>
  <si>
    <t>Распределение иных межбюджетных трансфертов на осуществление дорожной деятельности в отношении автомобильных дорог общего пользования местного значения в рамках непрограммных мероприятий по сельсоветам Манского района</t>
  </si>
  <si>
    <t>0310</t>
  </si>
  <si>
    <t>Обеспечение пожарной безопасности</t>
  </si>
  <si>
    <t>9</t>
  </si>
  <si>
    <t>19</t>
  </si>
  <si>
    <t>20</t>
  </si>
  <si>
    <t>9990074120</t>
  </si>
  <si>
    <t>9990075080</t>
  </si>
  <si>
    <t>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непрограммных мероприятий</t>
  </si>
  <si>
    <t>9990075090</t>
  </si>
  <si>
    <t>45</t>
  </si>
  <si>
    <t>Расходы на проведение мероприятий за счет районного резервного фонда в рамках непрограммных мероприятий</t>
  </si>
  <si>
    <t>9990001010</t>
  </si>
  <si>
    <t>Средства на увеличение размеров оплаты труда работников учреждений культуры, подведомственных муниципальным органам управления в области культуры, по министерству финансов Красноярского края в рамках непрограммных мероприятий</t>
  </si>
  <si>
    <t>9990010490</t>
  </si>
  <si>
    <t>60</t>
  </si>
  <si>
    <t>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установленного в Красноярском крае в рамках непрограммных мероприятий</t>
  </si>
  <si>
    <t>9990010210</t>
  </si>
  <si>
    <t>0170075870</t>
  </si>
  <si>
    <t>150</t>
  </si>
  <si>
    <t>14500S4114</t>
  </si>
  <si>
    <t>14500S4115</t>
  </si>
  <si>
    <t>14500S4116</t>
  </si>
  <si>
    <t>Приобретение автотранспорта в рамках подпрограммы "Повышение качества и доступности социальных услуг населению" муниципальной программы "Система социальной защиты населения Манского района"</t>
  </si>
  <si>
    <t>Подпрограмма "Повышение безопасности дорожного движения"</t>
  </si>
  <si>
    <t>0930000000</t>
  </si>
  <si>
    <t>Расходы на организацию безопасности дорожного движения в рамках подпрограммы "Повышение безопасности дорожного движения" муниципальной программы "Развитие транспортной системы"</t>
  </si>
  <si>
    <t>0930060440</t>
  </si>
  <si>
    <t>Расходы на создание условий для развития услуг связи в малочисленных и труднодоступных населенных пунктах Красноярского края по переданным полномочиям сельсоветов в рамках подпрограммы "Предоставление услуг подвижной радиотелефонной (сотовой) связи на базе цифровых технологий стандарта GSM 900/1800" муниципальной программы "Создание условий для развития услуг связи в малочисленных и труднодоступных населенных пунктах Манского района"</t>
  </si>
  <si>
    <t>1520П76450</t>
  </si>
  <si>
    <t>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установленного в Красноярском крае в рамках подпрограммы "Обеспечение реализации муниципальной программы "муниципальной программы Манского района "Реформирование и модернизация жилищно-коммунального хозяйства и повышение энергетической эффективности"</t>
  </si>
  <si>
    <t>0840010210</t>
  </si>
  <si>
    <t>Расходы на оплату штрафов, судебных решений и исполнительных листов в рамках непрограммных мероприятий</t>
  </si>
  <si>
    <t>9990000850</t>
  </si>
  <si>
    <t>Исполнение судебных актов</t>
  </si>
  <si>
    <t>830</t>
  </si>
  <si>
    <t>293</t>
  </si>
  <si>
    <t>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установленного в Красноярском крае в рамках подпрограммы "Обеспечение условий реализации программы и прочие мероприятия" муниципальной программы "Развитие культуры Манского района"</t>
  </si>
  <si>
    <t>0330010210</t>
  </si>
  <si>
    <t>0330П10210</t>
  </si>
  <si>
    <t>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установленного в Красноярском крае в рамках подпрограммы "Развитие дошкольного, общего и дополнительного образования" муниципальной программы "Развитие образования в Манском районе"</t>
  </si>
  <si>
    <t>0110010210</t>
  </si>
  <si>
    <t>Расходы на оплату исков по выплатам, обеспечивающим уровень заработной платы работников бюджетной сферы не ниже размера минимальной заработной платы (МРОТ), установленного в Красноярском крае за счет средств местного бюджета в рамках непрограммных мероприятий</t>
  </si>
  <si>
    <t>9990С00680</t>
  </si>
  <si>
    <t>Расходы на оплату исков по выплатам, обеспечивающим уровень заработной платы работников бюджетной сферы не ниже размера минимальной заработной платы (МРОТ), установленного в Красноярском крае за счет средств краевого бюджета в рамках непрограммных мероприятий</t>
  </si>
  <si>
    <t>9990С10210</t>
  </si>
  <si>
    <t>Субсидии бюджетам муниципальных образований на развитие инфраструктуры общеобразовательных организаций в рамках подпрограммы "Обеспечение жизнедеятельности образовательных учреждений Манского района" муниципальной программы "Развитие образования в Манском районе"</t>
  </si>
  <si>
    <t>0120075630</t>
  </si>
  <si>
    <t>Средства на увеличение размеров оплаты труда педагогических работников муниципальных учреждений дополнительного образования, реализующих программы дополнительного образования детей, и непосредственно осуществляющих тренировочный процесс работников муниципальных спортивных школ, спортивных школ олимпийского резерва, реализующих программы спортивной подготовки, по министерству финансов Красноярского края в рамках подпрограммы "Развитие дошкольного, общего и дополнительного образования" муниципальной программы "Развитие образования в Манском районе"</t>
  </si>
  <si>
    <t>0110010480</t>
  </si>
  <si>
    <t>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установленного в Красноярском крае в рамках подпрограммы "Развитие кадрового потенциала отрасли образования Манского района" муниципальной программы "Развитие образования в Манском районе"</t>
  </si>
  <si>
    <t>0140010210</t>
  </si>
  <si>
    <t>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установленного в Красноярском крае в рамках подпрограммы "Обеспечение реализации муниципальной программы и прочие мероприятия" муниципальной программы "Развитие образования в Манском районе"</t>
  </si>
  <si>
    <t>0180010210</t>
  </si>
  <si>
    <t>Средства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в рамках непрограммных расходов отдельных органов исполнительной власти</t>
  </si>
  <si>
    <t>9980010390</t>
  </si>
  <si>
    <t>497</t>
  </si>
  <si>
    <t>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установленного в Красноярском крае в рамках подпрограммы "Создание на территории Манского района комплексной системы своевременного оповещения и информирования населения об угрозе возникновения или вознекновении черезвычайных ситуаций, своевременное доведение до населения безопасности жизнидеятельности" муниципальной программы "Защита населения и территории Манского района от чрезвычайных ситуаций природного и техногенного характера"</t>
  </si>
  <si>
    <t>0630010210</t>
  </si>
  <si>
    <t>519</t>
  </si>
  <si>
    <t>Субсидии бюджетам муниципальных образований края на частичное финансирование (возмещение) расходов на содержание единых дежурно-диспетчерских служб муниципальных образований Красноярского края в рамках подпрограммы "Создание на территории Манского района комплексной системы своевременного оповещения и информирования населения об угрозе возникновения или вознекновении черезвычайных ситуаций, своевременное доведение до населения информации, касающейся безопасности жизнидеятельности" муниципальной программы "Защита населения и территории Манского района от чрезвычайных ситуаций природного и техногенного характера"</t>
  </si>
  <si>
    <t>0630074130</t>
  </si>
  <si>
    <t>Софинансирование расходов на частичное финансирование (возмещение) расходов на содержание единых дежурно-диспетчерских служб муниципальных образований Красноярского края в рамках подпрограммы "Создание на территории Манского района комплексной системы своевременного оповещения и информирования населения об угрозе возникновения или вознекновении черезвычайных ситуаций, своевременное доведение до населения информации, касающейся безопасности жизнидеятельности" муниципальной программы "Защита населения и территории Манского района от чрезвычайных ситуаций природного и техногенного характера"</t>
  </si>
  <si>
    <t>06300S4130</t>
  </si>
  <si>
    <t>Создание новых мест в общеобразовательных организациях за счет средств краевого бюджета в рамках подпрограммы "Обеспечение жизнедеятельности образовательных учреждений Манского района" муниципальной программы "Развитие образования в Манском районе"</t>
  </si>
  <si>
    <t>Средства на увеличение размеров оплаты труда педагогических работников муниципальных учреждений дополнительного образования, реализующих программы дополнительного образования детей, и непосредственно осуществляющих тренировочный процесс работников муниципальных спортивных школ, спортивных школ олимпийского резерва, реализующих программы спортивной подготовки, по министерству финансов Красноярского края в рамках подпрограммы "Обеспечение условий реализации программы и прочие мероприятия" муниципальной программы "Развитие культуры Манского района"</t>
  </si>
  <si>
    <t>0330010480</t>
  </si>
  <si>
    <t>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установленного в Красноярском крае в рамках подпрограммы "Развитие дополнительного образования физкультурно-спортивной направленности в Манском районею" муниципальной программы "Развитие физической культуры и спорта Манского района"</t>
  </si>
  <si>
    <t>0530010210</t>
  </si>
  <si>
    <t>Средства на увеличение размеров оплаты труда педагогических работников муниципальных учреждений дополнительного образования, реализующих программы дополнительного образования детей, и непосредственно осуществляющих тренировочный процесс работников муниципальных спортивных школ, спортивных школ олимпийского резерва, реализующих программы спортивной подготовки, по министерству финансов Красноярского края в рамках подпрограммы "Развитие дополнительного образования физкультурно-спортивной направленности в Манском районею" муниципальной программы "Развитие физической культуры и спорта Манского района"</t>
  </si>
  <si>
    <t>0530010480</t>
  </si>
  <si>
    <t>Средства на увеличение размеров оплаты труда работников учреждений культуры, подведомственных муниципальным органам управления в области культуры, по министерству финансов Красноярского края в рамках подпрограммы "Создание культурного наследия" муниципальной программы "Развитие культуры Манского района"</t>
  </si>
  <si>
    <t>0310010490</t>
  </si>
  <si>
    <t>Субсидии на комплектование книжных фондов муниципальных общедоступных библиотек в рамках подпрограммы "Сохранение культурного наследия" муниципальной программы "Развитие культуры Манского района"</t>
  </si>
  <si>
    <t>03100L5190</t>
  </si>
  <si>
    <t>03100S4880</t>
  </si>
  <si>
    <t>Средства на увеличение размеров оплаты труда работников учреждений культуры, подведомственных муниципальным органам управления в области культуры, по министерству финансов Красноярского края в рамках подпрограммы "Поддержка искусства и народного творчества" муниципальной программы "Развитие культуры Манского района"</t>
  </si>
  <si>
    <t>0320010490</t>
  </si>
  <si>
    <t>Софинансирование расходов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за счет средств местного бюджета в рамках подпрограммы "Поддержка искусства и народного творчества" муниципальной программы "Развитие культуры Манского района"</t>
  </si>
  <si>
    <t>03200S8400</t>
  </si>
  <si>
    <t>Средства на увеличение размеров оплаты труда работников учреждений культуры, подведомственных муниципальным органам управления в области культуры по переданным полномочиям поселений в рамках подпрограммы "Поддержка искусства и народного творчества" муниципальной программы "Развитие культуры Манского района"</t>
  </si>
  <si>
    <t>0320П10490</t>
  </si>
  <si>
    <t>2 02 15001 05 2711 150</t>
  </si>
  <si>
    <t>2 02 15002 05 0000 150</t>
  </si>
  <si>
    <t>2 02 25097 05 0000 150</t>
  </si>
  <si>
    <t>2 02 25497 05 0000 150</t>
  </si>
  <si>
    <t>2 02 25519 05 0000 150</t>
  </si>
  <si>
    <t>2 02 29999 05 1021 150</t>
  </si>
  <si>
    <t>2 02 29999 05 1031 150</t>
  </si>
  <si>
    <t>2 02 29999 05 1039 150</t>
  </si>
  <si>
    <t>2 02 29999 05 1040 150</t>
  </si>
  <si>
    <t>2 02 29999 05 1042 150</t>
  </si>
  <si>
    <t>2 02 29999 05 1043 150</t>
  </si>
  <si>
    <t>2 02 29999 05 1044 150</t>
  </si>
  <si>
    <t>2 02 29999 05 1045 150</t>
  </si>
  <si>
    <t>2 02 29999 05 1046 150</t>
  </si>
  <si>
    <t>2 02 29999 05 1047 150</t>
  </si>
  <si>
    <t>2 02 29999 05 1048 150</t>
  </si>
  <si>
    <t>2 02 29999 05 1049 150</t>
  </si>
  <si>
    <t>2 02 29999 05 7395 150</t>
  </si>
  <si>
    <t>2 02 29999 05 7397 150</t>
  </si>
  <si>
    <t>2 02 29999 05 7398 150</t>
  </si>
  <si>
    <t>2 02 29999 05 7412 150</t>
  </si>
  <si>
    <t>2 02 29999 05 7413 150</t>
  </si>
  <si>
    <t>2 02 29999 05 7418 150</t>
  </si>
  <si>
    <t>2 02 29999 05 7420 150</t>
  </si>
  <si>
    <t>2 02 29999 05 7421 150</t>
  </si>
  <si>
    <t>Создание новых мест в общеобразовательных организациях за счет средств краевого бюджета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</si>
  <si>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2 02 29999 05 7449 150</t>
  </si>
  <si>
    <t>2 02 29999 05 7451 150</t>
  </si>
  <si>
    <t>2 02 29999 05 7454 150</t>
  </si>
  <si>
    <t>2 02 29999 05 7456 150</t>
  </si>
  <si>
    <t>2 02 29999 05 7481 150</t>
  </si>
  <si>
    <t>2 02 29999 05 7488 150</t>
  </si>
  <si>
    <t>2 02 29999 05 7492 150</t>
  </si>
  <si>
    <t>2 02 29999 05 7508 150</t>
  </si>
  <si>
    <t>2 02 29999 05 7509 150</t>
  </si>
  <si>
    <t>2 02 29999 05 7511 150</t>
  </si>
  <si>
    <t>2 02 29999 05 7555 150</t>
  </si>
  <si>
    <t>2 02 29999 05 7562 150</t>
  </si>
  <si>
    <t>2 02 29999 05 7563 150</t>
  </si>
  <si>
    <t>2 02 29999 05 7571 150</t>
  </si>
  <si>
    <t>2 02 29999 05 7575 150</t>
  </si>
  <si>
    <t>2 02 29999 05 7607 150</t>
  </si>
  <si>
    <t>2 02 29999 05 7645 150</t>
  </si>
  <si>
    <t>2 02 29999 05 7741 150</t>
  </si>
  <si>
    <t>2 02 29999 05 7749 150</t>
  </si>
  <si>
    <t>2 02 29999 05 7840 150</t>
  </si>
  <si>
    <t>2 02 30024 05 0151 150</t>
  </si>
  <si>
    <t xml:space="preserve">Субвенции бюджетам муниципальных образований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t>
  </si>
  <si>
    <t>2 02 30024 05 0640 150</t>
  </si>
  <si>
    <t>2 02 30024 05 2438 150</t>
  </si>
  <si>
    <t>2 02 30024 05 7408 150</t>
  </si>
  <si>
    <t>2 02 30024 05 7409 150</t>
  </si>
  <si>
    <t>2 02 30024 05 7429 150</t>
  </si>
  <si>
    <t>2 02 30024 05 7513 150</t>
  </si>
  <si>
    <t>2 02 30024 05 7514 150</t>
  </si>
  <si>
    <t>2 02 30024 05 7517 150</t>
  </si>
  <si>
    <t>2 02 30024 05 7518 150</t>
  </si>
  <si>
    <t>2 02 30024 05 7519 150</t>
  </si>
  <si>
    <t>2 02 30024 05 7552 150</t>
  </si>
  <si>
    <t>2 02 30024 05 7554 150</t>
  </si>
  <si>
    <t>2 02 30024 05 7564 150</t>
  </si>
  <si>
    <t>2 02 30024 05 7566 150</t>
  </si>
  <si>
    <t>2 02 30024 05 7570 150</t>
  </si>
  <si>
    <t>2 02 30024 05 7587 150</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</si>
  <si>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края от 24 декабря 2009 года № 9-4225),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</si>
  <si>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2 02 30024 05 7588 150</t>
  </si>
  <si>
    <t>2 02 30024 05 7601 150</t>
  </si>
  <si>
    <t>2 02 30024 05 7604 150</t>
  </si>
  <si>
    <t>2 02 30024 05 7649 150</t>
  </si>
  <si>
    <t>2 02 30029 05 0000 150</t>
  </si>
  <si>
    <t>2 02 35082 05 0000 150</t>
  </si>
  <si>
    <t>2 02 35118 05 0000 150</t>
  </si>
  <si>
    <t>2 02 35120 05 0000 150</t>
  </si>
  <si>
    <t>2 02 40014 05 0000 150</t>
  </si>
  <si>
    <t>2 02 45293 05 0000 150</t>
  </si>
  <si>
    <t>Приобретение автотранспорта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</si>
  <si>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2 02 49999 05 5519 150</t>
  </si>
  <si>
    <t>2 02 49999 05 7411 150</t>
  </si>
  <si>
    <t>2 02 49999 05 7550 150</t>
  </si>
  <si>
    <t>2 08 05000 05 0000 150</t>
  </si>
  <si>
    <t>2 18 60010 05 0000 150</t>
  </si>
  <si>
    <t>2 18 05010 05 0000 150</t>
  </si>
  <si>
    <t>2 19 60010 05 0000 150</t>
  </si>
  <si>
    <t>1 14 06313 05 0000 430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</si>
  <si>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</si>
  <si>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2 03 05099 05 0000 150</t>
  </si>
  <si>
    <t xml:space="preserve">2 07 05030 05 0009 150 </t>
  </si>
  <si>
    <t xml:space="preserve">2 07 05030 05 0013 150 </t>
  </si>
  <si>
    <t>2 18 05030 05 0000 150</t>
  </si>
  <si>
    <t>Плата за размещение отходов производства и потребления</t>
  </si>
  <si>
    <t>042</t>
  </si>
  <si>
    <t>Плата за размещение твердых коммунальных отходов</t>
  </si>
  <si>
    <t>Плата за выбросы загрязняющих веществ, образующихся при сжигании на факельных установках и (или) рассеивании попутного нефтяного газа</t>
  </si>
  <si>
    <t>ДОХОДЫ ОТ ОКАЗАНИЯ ПЛАТНЫХ УСЛУГ И КОМПЕНСАЦИИ ЗАТРАТ ГОСУДАРСТВА</t>
  </si>
  <si>
    <t>995</t>
  </si>
  <si>
    <t>0002</t>
  </si>
  <si>
    <t>0005</t>
  </si>
  <si>
    <t xml:space="preserve"> 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</si>
  <si>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Субсидии бюджетам бюджетной системы Российской Федерации (межбюджетные субсидии)</t>
  </si>
  <si>
    <t>Поддержка отрасли культуры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</si>
  <si>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</si>
  <si>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t>
  </si>
  <si>
    <t>1039</t>
  </si>
  <si>
    <t xml:space="preserve">2 </t>
  </si>
  <si>
    <t>1048</t>
  </si>
  <si>
    <t>1049</t>
  </si>
  <si>
    <t>7412</t>
  </si>
  <si>
    <t>Субсидии бюджетам муниципальных образований края на обеспечение первичных мер пожарной безопасности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</si>
  <si>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7413</t>
  </si>
  <si>
    <t>Субсидии бюджетам муниципальных образований края на частичное финансирование (возмещение) расходов на содержание единых дежурно-диспетчерских служб муниципальных образований Красноярского края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</si>
  <si>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7421</t>
  </si>
  <si>
    <t>7488</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</si>
  <si>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</si>
  <si>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7492</t>
  </si>
  <si>
    <t>Субсидии бюджетам муниципальных образований на реализацию мероприятий, направленных на повышение безопасности дорожного движения, за счет средств дорожного фонда Красноярского края в рамках подпрограммы «Повышение безопасности дорожного движения» государственной программы Красноярского края «Развитие транспортной системы»</t>
  </si>
  <si>
    <t>7508</t>
  </si>
  <si>
    <t>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</si>
  <si>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7509</t>
  </si>
  <si>
    <t>7563</t>
  </si>
  <si>
    <t>Субвенции бюджетам муниципальных образований на обеспечение бесплатного проезда детей и лиц, сопровождающих организованные группы детей, к месту отдыха и обратно (в соответствии с Законом края от 9 декабря 2010 года № 11-5397) в рамках подпрограммы «Социальная поддержка семей, имеющих детей» государственной программы Красноярского края «Развитие системы социальной поддержки граждан»</t>
  </si>
  <si>
    <t>7587</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</si>
  <si>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расходов органов судебной власти</t>
  </si>
  <si>
    <t>Межбюджетные трансферты, передаваемые бюджетам на приобретение автотранспорта</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</si>
  <si>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</si>
  <si>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</si>
  <si>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17</t>
  </si>
  <si>
    <t>49</t>
  </si>
  <si>
    <t>0503</t>
  </si>
  <si>
    <t>Благоустройство</t>
  </si>
  <si>
    <t>9990077410</t>
  </si>
  <si>
    <t>Иные межбюджетные трансферты для реализации проектов по благоустройству территорий поселений в рамках непрограммных мероприятий</t>
  </si>
  <si>
    <t>9990077490</t>
  </si>
  <si>
    <t>Иные межбюджетные трансферты для реализации проектов по решению вопросов местного значения сельских поселений в рамках непрограммных мероприятий</t>
  </si>
  <si>
    <t>9990075710</t>
  </si>
  <si>
    <t>9990010310</t>
  </si>
  <si>
    <t>Персональные выплаты, устанавливаемые в целях повышения оплаты труда молодым специалистам, персональные выплаты, устанавливаемые с учетом опыта работы при наличии ученой степени, почетного звания, нагрудного знака (значка) в рамках непрограммных мероприятий</t>
  </si>
  <si>
    <t>180</t>
  </si>
  <si>
    <t>1450074114</t>
  </si>
  <si>
    <t>1450074115</t>
  </si>
  <si>
    <t>1450074116</t>
  </si>
  <si>
    <t>024P352930</t>
  </si>
  <si>
    <t>0910П75090</t>
  </si>
  <si>
    <t>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"Содержание и ремонт межпоселенческих дорог" муниципальной программы "Развитие транспортной системы"</t>
  </si>
  <si>
    <t>0810П75710</t>
  </si>
  <si>
    <t>Расходы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по переданным полномочиям сельсоветов за счет средств краевого бюджета в рамках подпрограммы "Развитие и модернизация объектов коммунальной инфраструктуры" муниципальной программы Манского района "Реформирование и модернизация жилищно-коммунального хозяйства и повышение энергетической эффективности"</t>
  </si>
  <si>
    <t>0810ПS5710</t>
  </si>
  <si>
    <t>Софинансирование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по переданным полномочиям за счет средств сельсоветов по переданным полномочиям в рамках подпрограммы "Развитие и модернизация объектов коммунальной инфраструктуры" муниципальной программы Манского района "Реформирование и модернизация жилищно-коммунального хозяйства и повышение энергетической эффективности"</t>
  </si>
  <si>
    <t>01200S5630</t>
  </si>
  <si>
    <t>Софинансирование расходов на развитие инфраструктуры общеобразовательных организаций в рамках подпрограммы "Обеспечение жизнедеятельности образовательных учреждений Манского района" муниципальной программы "Развитие образования в Манском районе"</t>
  </si>
  <si>
    <t>9990C00670</t>
  </si>
  <si>
    <t>Предоставление субсидий бюджетам муниципальных образований на организацию туристско-рекреационных зон на территории Красноярского края в рамках подпрограммы «Развитие внутреннего и въездного туризма» государственной программы Красноярского края «Развитие культуры и туризма»</t>
  </si>
  <si>
    <t>1200074660</t>
  </si>
  <si>
    <t>12000S4660</t>
  </si>
  <si>
    <t>0330010310</t>
  </si>
  <si>
    <t>Персональные выплаты, устанавливаемые в целях повышения оплаты труда молодым специалистам, персональные выплаты, устанавливаемые с учетом опыта работы при наличии ученой степени, почетного звания, нагрудного знака (значка) в рамках подпрограммы "Обеспечение условий реализации программы и прочие мероприятия" муниципальной программы "Развитие культуры Манского района"</t>
  </si>
  <si>
    <t>0420000000</t>
  </si>
  <si>
    <t>Подпрограмма "Патриотическое воспитание молодежи Манского района"</t>
  </si>
  <si>
    <t>04200S4540</t>
  </si>
  <si>
    <t>Софинансирование расходов за счет средств местного бюджета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Манского района" муниципальной программы "Молодежь Манского района в XXI веке"</t>
  </si>
  <si>
    <t>0310074880</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</si>
  <si>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"Сохранение культурного наследия" муниципальной программы "Развитие культуры Манского района"</t>
  </si>
  <si>
    <t>0320010310</t>
  </si>
  <si>
    <t>Персональные выплаты, устанавливаемые в целях повышения оплаты труда молодым специалистам, персональные выплаты, устанавливаемые с учетом опыта работы при наличии ученой степени, почетного звания, нагрудного знака (значка) в рамках подпрограммы "Поддержка искусства и народного творчества" муниципальной программы "Развитие культуры Манского района"</t>
  </si>
  <si>
    <t>03200L5190</t>
  </si>
  <si>
    <t>Поддержка отрасли культуры в рамках подпрограммы "Поддержка искусства и народного творчества" муниципальной программы "Развитие культуры Манского района"</t>
  </si>
  <si>
    <t>0320П10310</t>
  </si>
  <si>
    <t>Персональные выплаты, устанавливаемые в целях повышения оплаты труда молодым специалистам, персональные выплаты, устанавливаемые с учетом опыта работы при наличии ученой степени, почетного звания, нагрудного знака (значка) по переданным полномочиям сельсоветов в рамках подпрограммы "Поддержка искусства и народного творчества" муниципальной программы "Развитие культуры Манского района"</t>
  </si>
  <si>
    <t>0320074810</t>
  </si>
  <si>
    <t>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"Поддержка искусства и народного творчества" муниципальной программы "Развитие культуры Манского района"</t>
  </si>
  <si>
    <t>03200S4810</t>
  </si>
  <si>
    <t>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"Поддержка искусства и народного творчества" муниципальной программы "Развитие культуры Манского района"</t>
  </si>
  <si>
    <t>0510074360</t>
  </si>
  <si>
    <t>Субсидии бюджетам муниципальных районов и городских округов Красноярского края на приобретение специализированных транспортных средств для перевозки инвалидов, спортивного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физкультурно-спортивных организациях в рамках подпрограммы "Развитие массовой физической культуры и спорта" муниципальной программы "Развитие физической культуры и спорта Манского района"</t>
  </si>
  <si>
    <t>05100S4360</t>
  </si>
  <si>
    <t>Софинансирование расходов на приобретение специализированных транспортных средств для перевозки инвалидов, спортивного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физкультурно-спортивных организациях в рамках подпрограммы "Развитие массовой физической культуры и спорта" муниципальной программы "Развитие физической культуры и спорта Манского района"</t>
  </si>
  <si>
    <t>О внесении изменений и дополнений  в решение Манского районного Совета депутатов О районном бюджете на 2019 год и плановый период 2020-2021гг." от 12.12.2018 г. №13-122р"</t>
  </si>
  <si>
    <t>Прочие доходы от компенсации затрат бюджетов муниципальных районов (краевые)</t>
  </si>
  <si>
    <t>1 16 23052 05 0000 140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</si>
  <si>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</si>
  <si>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Субсидии бюджетам муниципальных образований на частичное финансирование (возмещение) расходов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</si>
  <si>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Субсидии бюджетам муниципальных районов и городских округов Красноярского края на поддержку спортивных клубов по месту жительства в рамках подпрограммы «Развитие массовой физической культуры и спорта» государственной программы Красноярского края «Развитие физической культуры и спорта»</t>
  </si>
  <si>
    <t>2 02 29999 05 7436 150</t>
  </si>
  <si>
    <t>Субсидии бюджетам муниципальных районов и городских округов Красноярского края на приобретение специализированных транспортных средств для перевозки инвалидов, спортивного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физкультурно-спортивных организациях в рамках подпрограммы «Развитие системы подготовки спортивного резерва» государственной программы Красноярского края «Развитие физической культуры и спорта»</t>
  </si>
  <si>
    <t>Субсидии бюджетам муниципальных образований для поощрения муниципальных образований - победителей конкурса лучших проектов создания комфортной городской среды в рамках подпрограммы  «Благоустройство дворовых и общественных территорий муниципальных образований» государственной программы Красноярского края «Содействие органам местного самоуправления в формировании современной городской среды»</t>
  </si>
  <si>
    <t>2 02 29999 05 7466 150</t>
  </si>
  <si>
    <t>Субсидии бюджетам муниципальных образований на подготовку документов территориального планирования и градостроительного зонирования (внесение в них изменений), на разработку документации по планировке территории в рамках подпрограммы «Стимулирование жилищного строительства» государственной программы Красноярского края «Создание условий для обеспечения доступным и комфортным жильем граждан»</t>
  </si>
  <si>
    <t>2 02 29999 05 7480 150</t>
  </si>
  <si>
    <t>Субсидии бюджетам муниципальных образований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</si>
  <si>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Субсидии бюджетам муниципальных образований края на строительство, и (или) реконструкцию, и (или) ремонт объектов электроснабжения, водоснабжения, находящихся в собственности муниципальных образований, для обеспечения подключения некоммерческих товариществ к источникам электроснабжения, водоснабжения в рамках подпрограммы «Поддержка садоводства и огородничества»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</si>
  <si>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Субсидии бюджетам муниципальных образований края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 в рамках подпрограммы «Поддержка муниципальных проектов по благоустройству территорий и вопросов местного значения» государственной программы Красноярского края «Содействие развитию местного самоуправления»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</si>
  <si>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</si>
  <si>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</si>
  <si>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</si>
  <si>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</si>
  <si>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</si>
  <si>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Прочие доходы от компенсации затрат государства</t>
  </si>
  <si>
    <t>Прочие доходы от компенсации затрат бюджетов муниципальных районов (собственные)</t>
  </si>
  <si>
    <t xml:space="preserve">ПРОЧИЕ НЕНАЛОГОВЫЕ ДОХОДЫ
</t>
  </si>
  <si>
    <t xml:space="preserve">Прочие неналоговые доходы
</t>
  </si>
  <si>
    <t>1031</t>
  </si>
  <si>
    <t>7436</t>
  </si>
  <si>
    <t>7454</t>
  </si>
  <si>
    <t>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государственной программы Красноярского края «Молодежь Красноярского края в XXI веке»</t>
  </si>
  <si>
    <t>7466</t>
  </si>
  <si>
    <t>7480</t>
  </si>
  <si>
    <t>7481</t>
  </si>
  <si>
    <t>7571</t>
  </si>
  <si>
    <t>7741</t>
  </si>
  <si>
    <t>7749</t>
  </si>
  <si>
    <t>Прочие межбюджетные трансферты, передаваемые бюджетам</t>
  </si>
  <si>
    <t>7411</t>
  </si>
  <si>
    <t>Иные межбюджетные трансферты бюджетам муниципальных районов Красноярского края, реализующих муниципальные программы, направленные на развитие сельских территорий, в рамках подпрограммы «Устойчивое развитие сельских территорий»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</si>
  <si>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Доходы районного бюджета на 2019 год и плановый период 2020-2021 годов</t>
  </si>
  <si>
    <t>Условно-утвержденные расходы</t>
  </si>
  <si>
    <t>Приложение №5</t>
  </si>
  <si>
    <t>Распределение бюджетных ассигнований по целевым статьям (муниципальным программам Манского района и непрограммным направлениям деятельности), группам и подгруппам видов расходов, разделам, подразделам классификации расходов районного бюджета на 2019 год и плановый период 2020-2021 годов</t>
  </si>
  <si>
    <t>Приложение №8</t>
  </si>
  <si>
    <t>Приложение №10</t>
  </si>
  <si>
    <t>Приложение №14</t>
  </si>
  <si>
    <t>Приложение №15</t>
  </si>
  <si>
    <t>Приложение №16</t>
  </si>
  <si>
    <t>Приложение №19</t>
  </si>
  <si>
    <t>Приложение №20</t>
  </si>
  <si>
    <t>Расходы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непрограммных мероприятий</t>
  </si>
  <si>
    <t xml:space="preserve">Распределение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непрограммных мероприятий по сельсоветам Манского района на 2019 год и плановый период 2020-2021 годов </t>
  </si>
  <si>
    <t xml:space="preserve">Распределение персональных выплат, устанавливаемых в целях повышения оплаты труда молодым специалистам, персональных выплат, устанавливаемых с учетом опыта работы при наличии ученой степени, почетного звания, нагрудного знака (значка) в рамках непрограммных мероприятий по сельсоветам Манского района на 2019 год и плановый период 2020-2021 годов </t>
  </si>
  <si>
    <t>Иные межбюджетные трансферты на обеспечение сбалансированности бюджетов сельсоветов Манского района на 2019 год и плановый период 2020-2021годов</t>
  </si>
  <si>
    <t>Приложение №11</t>
  </si>
  <si>
    <t>Приложение №23</t>
  </si>
  <si>
    <t xml:space="preserve">Распределение средств на повышение минимальных размеров окладов (должностных окладов), ставок заработной платы работников бюджетной сферы края, которым предоставляется региональная выплата, и выплату заработной платы отдельным категориям работников бюджетной сферы края в части, соответствующей размерам заработной платы, установленным для целей расчета региональной выплаты, в связи с повышением размеров их оплаты труда в рамках непрограммных мероприятийй по сельсоветам Манского района на 2019 год и плановый период 2020-2021 годов </t>
  </si>
  <si>
    <t>Приложение №24</t>
  </si>
  <si>
    <t xml:space="preserve">Распределение средств на повышение с 1 октября 2019 года на 4,3 процента заработной платы работников бюджетной сферы Красноярского края за исключением заработной платы отдельных категорий работников, увеличение оплаты труда которых осуществляется в соответствии с указами Президента Российской Федерации, предусматривающими мероприятия по повышению заработной платы, а также в связи с увеличением региональных выплат и (или)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мероприятийй по сельсоветам Манского района на 2019 год и плановый период 2020-2021 годов </t>
  </si>
  <si>
    <t>Распределение субвенции на осуществление государственных полномочий по созданию и обеспечению деятельности административных комиссий по сельсоветам Манского района</t>
  </si>
  <si>
    <t>Численность постоянного населения муниципального образования на 01.01.2018 год, чел.</t>
  </si>
  <si>
    <t>Сумма расходов, руб.  (S/N*Ni)</t>
  </si>
  <si>
    <t xml:space="preserve">МЕТОДИКА
РАСПРЕДЕЛЕНИЯ СУБВЕНЦИИ НА ОСУЩЕСТВЛЕНИЕ ГОСУДАРСТВЕННЫХ ПОЛНОМОЧИЙ ПО СОЗДАНИЮ И ОБЕСПЕЧЕНИЮ ДЕЯТЕЛЬНОСТИ АДМИНИСТРАТИВНЫХ КОМИССИЙ ПО СЕЛЬСОВЕТАМ РАЙОНА
Средства субвенции на осуществление органами местного самоуправления муниципальных районов края государственных полномочий по расчету и предоставлению субвенций бюджетам сельсоветов на осуществление государственных полномочий по созданию и обеспечению деятельности административных комиссий, предоставленные из краевого бюджета, подлежат распределению между бюджетами сельсоветов, входящих в состав района, по следующей формуле:
Si = S x (Ni / N), где:
Si - объем субвенции бюджету i-го сельсовета района;
S – общий объем средств районному бюджету из краевого бюджета на осуществление государственных полномочий по созданию и обеспечению деятельности административных комиссий.
Ni - численность постоянного населения i-го сельсовета района на 1 января года, предшествующего планируемому.
N - численность постоянного населения района на 1 января года, предшествующего планируемому.
</t>
  </si>
  <si>
    <t>Приложение № 12</t>
  </si>
  <si>
    <t>Приложение №25</t>
  </si>
  <si>
    <t xml:space="preserve">Распределение расходов бюджетам муниципальных образований на реализацию муниципальных программ молодежной политики в рамках непрограммных мероприятийй по сельсоветам Манского района на 2019 год и плановый период 2020-2021 годов </t>
  </si>
  <si>
    <t>Доходы районного бюджета 2019 года</t>
  </si>
  <si>
    <t>Изменения</t>
  </si>
  <si>
    <t>Доходы районного бюджета 2019 года с учетом изменений</t>
  </si>
  <si>
    <t>0015</t>
  </si>
  <si>
    <t>32</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</si>
  <si>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</si>
  <si>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</si>
  <si>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1023</t>
  </si>
  <si>
    <t>Средства на повышение минимальных размеров окладов (должностных окладов), ставок заработной платы работников бюджетной сферы края, которым предоставляется региональная выплата, и выплату заработной платы отдельным категориям работников бюджетной сферы края в части, соответствующей размерам заработной платы, установленным для целей расчета региональной выплаты, в связи с повышением размеров их оплаты труда по министерству финансов Красноярского края в рамках непрограммных расходов отдельных органов исполнительной власти</t>
  </si>
  <si>
    <t>1037</t>
  </si>
  <si>
    <t>Средства на повышение с 1 октября 2019 года размеров оплаты труда водителей автобусов, осуществляющих перевозку обучающихся, в муниципальных учреждениях и работников, относящихся к отдельным должностям (профессиям) работников (рабочих) культуры, в муниципальных образовательных учреждениях, по министерству финансов Красноярского края в рамках непрограммных расходов отдельных органов исполнительной власти</t>
  </si>
  <si>
    <t>1038</t>
  </si>
  <si>
    <t>Средства на повышение с 1 октября 2019 года на 4,3 процента заработной платы работников бюджетной сферы Красноярского края за исключением заработной платы отдельных категорий работников, увеличение оплаты труда которых осуществляется в соответствии с указами Президента Российской Федерации, предусматривающими мероприятия по повышению заработной платы, а также в связи с увеличением региональных выплат и (или)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t>
  </si>
  <si>
    <t>7457</t>
  </si>
  <si>
    <t>Субсидии бюджетам муниципальных образований на реализацию муниципальных программ молодежной политики в рамках подпрограммы «Вовлечение молодежи в социальную практику» государственной программы Красноярского края «Молодежь Красноярского края в XXI веке»</t>
  </si>
  <si>
    <t>7598</t>
  </si>
  <si>
    <t>Субсидии бюджетам муниципальных образований, требующих ускоренного экономического развития и повышения эффективности использования их экономического потенциала, в рамках подпрограммы «Развитие субъектов малого и среднего предпринимательства» государственной программы Красноярского края «Развитие инвестиционной деятельности, малого и среднего предпринимательства»</t>
  </si>
  <si>
    <t>7840</t>
  </si>
  <si>
    <t>Субсидии бюджетам муниципальных образований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«Поддержка внедрения стандартов предоставления (оказания) муниципальных услуг и повышения качества жизни населения» государственной программы Красноярского края «Содействие развитию местного самоуправления»</t>
  </si>
  <si>
    <t>0289</t>
  </si>
  <si>
    <t>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t>
  </si>
  <si>
    <t>Прочие межбюджетные трансферты, передаваемые бюджетам муниципальных районов</t>
  </si>
  <si>
    <t>2 02 29999 05 1023 150</t>
  </si>
  <si>
    <t>2 02 29999 05 1037 150</t>
  </si>
  <si>
    <t xml:space="preserve">2 02 29999 05 1038 150 </t>
  </si>
  <si>
    <t>2 02 29999 05 7457 150</t>
  </si>
  <si>
    <t>2 02 29999 05 7598 150</t>
  </si>
  <si>
    <t>2 02 30024 05 0289 150</t>
  </si>
  <si>
    <t xml:space="preserve">2 02 45519 05 0000 150 </t>
  </si>
  <si>
    <t xml:space="preserve">1 13 02995 05 0015 130 </t>
  </si>
  <si>
    <t>1 16 32000 05 0000 140</t>
  </si>
  <si>
    <t>Доходы районного бюджета 2020 года с учетом изменений</t>
  </si>
  <si>
    <t>Доходы районного бюджета 2021 года с учетом изменений</t>
  </si>
  <si>
    <t>Средства на повышение минимальных размеров окладов (должностных окладов), ставок заработной платы работников бюджетной сферы края, которым предоставляется региональная выплата, и выплату заработной платы отдельным категориям работников бюджетной сферы края в части, соответствующей размерам заработной платы, установленным для целей расчета региональной выплаты, в связи с повышением размеров их оплаты труда в рамках подпрограммы "Развитие дошкольного, общего и дополнительного образования" муниципальной программы "Развитие образования в Манском районе"</t>
  </si>
  <si>
    <t>0110010230</t>
  </si>
  <si>
    <t>Средства на повышение с 1 октября 2019 года размеров оплаты труда водителей автобусов, осуществляющих перевозку обучающихся, в муниципальных учреждениях и работников, относящихся к отдельным должностям (профессиям) работников (рабочих) культуры, в муниципальных образовательных учреждениях, по министерству финансов Красноярского края в рамках подпрограммы "Развитие дошкольного, общего и дополнительного образования" муниципальной программы "Развитие образования в Манском районе"</t>
  </si>
  <si>
    <t>0110010370</t>
  </si>
  <si>
    <t>012E174210</t>
  </si>
  <si>
    <t>Средства на повышение минимальных размеров окладов (должностных окладов), ставок заработной платы работников бюджетной сферы края, которым предоставляется региональная выплата, и выплату заработной платы отдельным категориям работников бюджетной сферы края в части, соответствующей размерам заработной платы, установленным для целей расчета региональной выплаты, в связи с повышением размеров их оплаты труда в рамках подпрограммы "Развитие кадрового потенциала отрасли образования Манского района" муниципальной программы "Развитие образования в Манском районе"</t>
  </si>
  <si>
    <t>0140010230</t>
  </si>
  <si>
    <t>Средства на повышение с 1 октября 2019 года на 4,3 процента заработной платы работников бюджетной сферы Красноярского края за исключением заработной платы отдельных категорий работников, увеличение оплаты труда которых осуществляется в соответствии с указами Президента Российской Федерации, предусматривающими мероприятия по повышению заработной платы, а также в связи с увеличением региональных выплат и (или)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кадрового потенциала отрасли образования Манского района" муниципальной программы "Развитие образования в Манском районе"</t>
  </si>
  <si>
    <t>0140010380</t>
  </si>
  <si>
    <t>Средства на повышение минимальных размеров окладов (должностных окладов), ставок заработной платы работников бюджетной сферы края, которым предоставляется региональная выплата, и выплату заработной платы отдельным категориям работников бюджетной сферы края в части, соответствующей размерам заработной платы, установленным для целей расчета региональной выплаты, в связи с повышением размеров их оплаты труда в рамках подпрограммы "Обеспечение реализации муниципальной программы и прочие мероприятия" муниципальной программы "Развитие образования в Манском районе"</t>
  </si>
  <si>
    <t>0180010230</t>
  </si>
  <si>
    <t>Средства на повышение с 1 октября 2019 года на 4,3 процента заработной платы работников бюджетной сферы Красноярского края за исключением заработной платы отдельных категорий работников, увеличение оплаты труда которых осуществляется в соответствии с указами Президента Российской Федерации, предусматривающими мероприятия по повышению заработной платы, а также в связи с увеличением региональных выплат и (или)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 муниципальной программы "Развитие образования в Манском районе"</t>
  </si>
  <si>
    <t>0180010380</t>
  </si>
  <si>
    <t>032T474800</t>
  </si>
  <si>
    <t>Средства на повышение минимальных размеров окладов (должностных окладов), ставок заработной платы работников бюджетной сферы края, которым предоставляется региональная выплата, и выплату заработной платы отдельным категориям работников бюджетной сферы края в части, соответствующей размерам заработной платы, установленным для целей расчета региональной выплаты, в связи с повышением размеров их оплаты труда в рамках подпрограммы "Обеспечение условий реализации программы и прочие мероприятия" муниципальной программы "Развитие культуры Манского района"</t>
  </si>
  <si>
    <t>0330010230</t>
  </si>
  <si>
    <t>Средства на повышение с 1 октября 2019 года размеров оплаты труда водителей автобусов, осуществляющих перевозку обучающихся, в муниципальных учреждениях и работников, относящихся к отдельным должностям (профессиям) работников (рабочих) культуры, в муниципальных образовательных учреждениях, по министерству финансов Красноярского края в рамках подпрограммы "Обеспечение условий реализации программы и прочие мероприятия" муниципальной программы "Развитие культуры Манского района"</t>
  </si>
  <si>
    <t>0330010370</t>
  </si>
  <si>
    <t>Средства на повышение с 1 октября 2019 года на 4,3 процента заработной платы работников бюджетной сферы Красноярского края за исключением заработной платы отдельных категорий работников, увеличение оплаты труда которых осуществляется в соответствии с указами Президента Российской Федерации, предусматривающими мероприятия по повышению заработной платы, а также в связи с увеличением региональных выплат и (или)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условий реализации программы и прочие мероприятия" муниципальной программы "Развитие культуры Манского района"</t>
  </si>
  <si>
    <t>0330010380</t>
  </si>
  <si>
    <t>0330П10230</t>
  </si>
  <si>
    <t>Средства на повышение с 1 октября 2019 года на 4,3 процента заработной платы работников бюджетной сферы Красноярского края за исключением заработной платы отдельных категорий работников, увеличение оплаты труда которых осуществляется в соответствии с указами Президента Российской Федерации, предусматривающими мероприятия по повышению заработной платы, а также в связи с увеличением региональных выплат и (или)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"Вовлечение молодежи Манского района в социальные практики" муниципальной программы "Молодежь Манского района в XXI веке"</t>
  </si>
  <si>
    <t>0410010380</t>
  </si>
  <si>
    <t>Расходы на реализацию муниципальных программ молодежной политики за счет средств по переданным полномочиям сельсоветов в рамках подпрограммы "Вовлечение молодежи Манского района в социальные практики" муниципальной программы "Молодежь Манского района в XXI веке"</t>
  </si>
  <si>
    <t>0410П74570</t>
  </si>
  <si>
    <t>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Манского района" муниципальной программы "Молодежь Манского района в XXI веке"</t>
  </si>
  <si>
    <t>0420074540</t>
  </si>
  <si>
    <t>Средства на повышение минимальных размеров окладов (должностных окладов), ставок заработной платы работников бюджетной сферы края, которым предоставляется региональная выплата, и выплату заработной платы отдельным категориям работников бюджетной сферы края в части, соответствующей размерам заработной платы, установленным для целей расчета региональной выплаты, в связи с повышением размеров их оплаты труда в рамках подпрограммы "Развитие дополнительного образования физкультурно-спортивной направленности в Манском районею" муниципальной программы "Развитие физической культуры и спорта Манского района"</t>
  </si>
  <si>
    <t>0530010230</t>
  </si>
  <si>
    <t>Средства на повышение с 1 октября 2019 года размеров оплаты труда водителей автобусов, осуществляющих перевозку обучающихся, в муниципальных учреждениях и работников, относящихся к отдельным должностям (профессиям) работников (рабочих) культуры, в муниципальных образовательных учреждениях, по министерству финансов Красноярского края в рамках подпрограммы "Развитие дополнительного образования физкультурно-спортивной направленности в Манском районею" муниципальной программы "Развитие физической культуры и спорта Манского района"</t>
  </si>
  <si>
    <t>0530010370</t>
  </si>
  <si>
    <t>Средства на повышение с 1 октября 2019 года на 4,3 процента заработной платы работников бюджетной сферы Красноярского края за исключением заработной платы отдельных категорий работников, увеличение оплаты труда которых осуществляется в соответствии с указами Президента Российской Федерации, предусматривающими мероприятия по повышению заработной платы, а также в связи с увеличением региональных выплат и (или)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дополнительного образования физкультурно-спортивной направленности в Манском районею" муниципальной программы "Развитие физической культуры и спорта Манского района"</t>
  </si>
  <si>
    <t>0530010380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</si>
  <si>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программы и прочие мероприятия" муниципальной программы "Развитие физической культуры и спорта Манского района"</t>
  </si>
  <si>
    <t>0540010210</t>
  </si>
  <si>
    <t>Средства на повышение минимальных размеров окладов (должностных окладов), ставок заработной платы работников бюджетной сферы края, которым предоставляется региональная выплата, и выплату заработной платы отдельным категориям работников бюджетной сферы края в части, соответствующей размерам заработной платы, установленным для целей расчета региональной выплаты, в связи с повышением размеров их оплаты труда в рамках подпрограммы "Обеспечение реализации программы и прочие мероприятия" муниципальной программы "Развитие физической культуры и спорта Манского района"</t>
  </si>
  <si>
    <t>0540010230</t>
  </si>
  <si>
    <t>Средства на повышение с 1 октября 2019 года на 4,3 процента заработной платы работников бюджетной сферы Красноярского края за исключением заработной платы отдельных категорий работников, увеличение оплаты труда которых осуществляется в соответствии с указами Президента Российской Федерации, предусматривающими мероприятия по повышению заработной платы, а также в связи с увеличением региональных выплат и (или)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программы и прочие мероприятия" муниципальной программы "Развитие физической культуры и спорта Манского района"</t>
  </si>
  <si>
    <t>0540010380</t>
  </si>
  <si>
    <t>Средства на повышение минимальных размеров окладов (должностных окладов), ставок заработной платы работников бюджетной сферы края, которым предоставляется региональная выплата, и выплату заработной платы отдельным категориям работников бюджетной сферы края в части, соответствующей размерам заработной платы, установленным для целей расчета региональной выплаты, в связи с повышением размеров их оплаты труда в рамках подпрограммы "Создание на территории Манского района комплексной системы своевременного оповещения и информирования населения об угрозе возникновения или вознекновении черезвычайных ситуаций, своевременное доведение до населения безопасности жизнидеятельности" муниципальной программы "Защита населения и территории Манского района от чрезвычайных ситуаций природного и техногенного характера"</t>
  </si>
  <si>
    <t>0630010230</t>
  </si>
  <si>
    <t>Средства на повышение с 1 октября 2019 года на 4,3 процента заработной платы работников бюджетной сферы Красноярского края за исключением заработной платы отдельных категорий работников, увеличение оплаты труда которых осуществляется в соответствии с указами Президента Российской Федерации, предусматривающими мероприятия по повышению заработной платы, а также в связи с увеличением региональных выплат и (или)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программы и прочие мероприятия" муниципальной программы "Защита населения и территории Манского района от чрезвычайных ситуаций природного и техногенного характера"</t>
  </si>
  <si>
    <t>0640010380</t>
  </si>
  <si>
    <t>Средства на повышение с 1 октября 2019 года на 4,3 процента заработной платы работников бюджетной сферы Красноярского края за исключением заработной платы отдельных категорий работников, увеличение оплаты труда которых осуществляется в соответствии с указами Президента Российской Федерации, предусматривающими мероприятия по повышению заработной платы, а также в связи с увеличением региональных выплат и (или)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 муниципальной программы "Управление муниципальными финансами"</t>
  </si>
  <si>
    <t>0730010380</t>
  </si>
  <si>
    <t>Средства на повышение с 1 октября 2019 года на 4,3 процента заработной платы работников бюджетной сферы Красноярского края за исключением заработной платы отдельных категорий работников, увеличение оплаты труда которых осуществляется в соответствии с указами Президента Российской Федерации, предусматривающими мероприятия по повышению заработной платы, а также в связи с увеличением региональных выплат и (или)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по переданным полномочиям поселений в рамках подпрограммы "Обеспечение реализации муниципальной программы и прочие мероприятия" муниципальной программы "Управление муниципальными финансами"</t>
  </si>
  <si>
    <t>0730П10380</t>
  </si>
  <si>
    <t>Средства на повышение минимальных размеров окладов (должностных окладов), ставок заработной платы работников бюджетной сферы края, которым предоставляется региональная выплата, и выплату заработной платы отдельным категориям работников бюджетной сферы края в части, соответствующей размерам заработной платы, установленным для целей расчета региональной выплаты, в связи с повышением размеров их оплаты труда в рамках подпрограммы "Обеспечение реализации муниципальной программы "муниципальной программы Манского района "Реформирование и модернизация жилищно-коммунального хозяйства и повышение энергетической эффективности"</t>
  </si>
  <si>
    <t>0840010230</t>
  </si>
  <si>
    <t>Средства на повышение с 1 октября 2019 года на 4,3 процента заработной платы работников бюджетной сферы Красноярского края за исключением заработной платы отдельных категорий работников, увеличение оплаты труда которых осуществляется в соответствии с указами Президента Российской Федерации, предусматривающими мероприятия по повышению заработной платы, а также в связи с увеличением региональных выплат и (или)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"муниципальной программы Манского района "Реформирование и модернизация жилищно-коммунального хозяйства и повышение энергетической эффективности"</t>
  </si>
  <si>
    <t>0840010380</t>
  </si>
  <si>
    <t>Подпрограмма "Содержание и ремонт межпоселенческих дорог, капитальный ремонт и ремонт автомобильных дорог обшего пользования местного значения"</t>
  </si>
  <si>
    <t>Средства на повышение с 1 октября 2019 года на 4,3 процента заработной платы работников бюджетной сферы Красноярского края за исключением заработной платы отдельных категорий работников, увеличение оплаты труда которых осуществляется в соответствии с указами Президента Российской Федерации, предусматривающими мероприятия по повышению заработной платы, а также в связи с увеличением региональных выплат и (или)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 муниципальной программы "Управление муниципальным имуществом муниципального образования Манского района"</t>
  </si>
  <si>
    <t>1030010380</t>
  </si>
  <si>
    <t>1110075980</t>
  </si>
  <si>
    <t>Софинансирование расходов требующих ускоренного экономического развития и повышения эффективности использования их экономического потенциала, в рамках подпрограммы «Развитие субъектов малого и среднего предпринимательства» государственной программы Красноярского края «Развитие инвестиционной деятельности, малого и среднего предпринимательства»</t>
  </si>
  <si>
    <t>11100S5980</t>
  </si>
  <si>
    <t>Субсидии бюджетам муниципальных образований на подготовку документов территориального планирования и градостроительного зонирования (внесение в них изменений), на разработку документации по планировке территории в рамках муниципальной программы " О территориальном планировании, градостроительном зонировании и документации по планировке территории Манского района"</t>
  </si>
  <si>
    <t>Софинансирование расходов на подготовку документов территориального планирования и градостроительного зонирования (внесение в них изменений), на разработку документации по планировке территории в рамках муниципальной программы " О территориальном планировании, градостроительном зонировании и документации по планировке территории Манского района"</t>
  </si>
  <si>
    <t>Средства на повышение с 1 октября 2019 года на 4,3 процента заработной платы работников бюджетной сферы Красноярского края за исключением заработной платы отдельных категорий работников, увеличение оплаты труда которых осуществляется в соответствии с указами Президента Российской Федерации, предусматривающими мероприятия по повышению заработной платы, а также в связи с увеличением региональных выплат и (или)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 муниципальной программы "Развитие агропромышленного комплекса Манского района"</t>
  </si>
  <si>
    <t>1440010380</t>
  </si>
  <si>
    <t>Предоставление грантов юридическим лицам и индивидуальным предпринимателям на строительство и реконструкцию объектов по производству сельскохозяйствейнной продукции за счет средств краевого бюджета</t>
  </si>
  <si>
    <t>Предоставление грантов юридическим лицам и индивидуальным предпринимателям на приобретение техники для производства сельскохозяйствейнной продукции за счет средств краевого бюджета</t>
  </si>
  <si>
    <t>Предоставление грантов юридическим лицам и индивидуальным предпринимателям на приобретение сельскохозяйствейнных животных за счет средств краевого бюджета</t>
  </si>
  <si>
    <t>Предоставление грантов юридическим лицам и индивидуальным предпринимателям на строительство и реконструкцию объектов по производству сельскохозяйствейнной продукции</t>
  </si>
  <si>
    <t>Предоставление грантов юридическим лицам и индивидуальным предпринимателям на приобретение техники для производства сельскохозяйствейнной продукции</t>
  </si>
  <si>
    <t>Предоставление грантов юридическим лицам и индивидуальным предпринимателям на приобретение сельскохозяйствейнных животных</t>
  </si>
  <si>
    <t>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 в рамках непрограммных мероприятий органов местного самоуправления</t>
  </si>
  <si>
    <t>9980002890</t>
  </si>
  <si>
    <t>Средства на повышение с 1 октября 2019 года на 4,3 процента заработной платы работников бюджетной сферы Красноярского края за исключением заработной платы отдельных категорий работников, увеличение оплаты труда которых осуществляется в соответствии с указами Президента Российской Федерации, предусматривающими мероприятия по повышению заработной платы, а также в связи с увеличением региональных выплат и (или)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мероприятий</t>
  </si>
  <si>
    <t>9980010380</t>
  </si>
  <si>
    <t>Средства на повышение минимальных размеров окладов (должностных окладов), ставок заработной платы работников бюджетной сферы края, которым предоставляется региональная выплата, и выплату заработной платы отдельным категориям работников бюджетной сферы края в части, соответствующей размерам заработной платы, установленным для целей расчета региональной выплаты, в связи с повышением размеров их оплаты труда в рамках непрограммных мероприятий</t>
  </si>
  <si>
    <t>9990010230</t>
  </si>
  <si>
    <t>9990010380</t>
  </si>
  <si>
    <t>Расходы на обеспечение первичных мер пожарной безопасности в рамках непрограммных мероприятий</t>
  </si>
  <si>
    <t>Расходы бюджетам муниципальных образований на реализацию муниципальных программ молодежной политики в рамках непрограммных мероприятий</t>
  </si>
  <si>
    <t>9990074570</t>
  </si>
  <si>
    <t>Расходы на содержание автомобильных дорог общего пользования местного значения за счет средств дорожного фонда Красноярского края в рамках непрограммных мероприятий</t>
  </si>
  <si>
    <t>Иные межбюджетные трансферты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в рамках непрограммных мероприятий</t>
  </si>
  <si>
    <t>9990078400</t>
  </si>
  <si>
    <t>Расходы на оплату штрафов, судебных решений и исполнительных листов за счет полномочий поселений в рамках непрограммных мероприятий</t>
  </si>
  <si>
    <t>9990П00850</t>
  </si>
  <si>
    <t>Расходы по переданным полномочиям поселений на оплату исков по выплатам, обеспечивающим уровень заработной платы работников бюджетной сферы не ниже размера минимальной заработной платы (МРОТ), установленного в Красноярском крае за счет средств местного бюджета в рамках непрограммных мероприятий</t>
  </si>
  <si>
    <t>9990С00650</t>
  </si>
  <si>
    <t>Расходы на реализацию мероприятий, направленных на повышение безопасности дорожного движения, в рамках непрограммных мероприятий</t>
  </si>
  <si>
    <t>999R374920</t>
  </si>
  <si>
    <t>Итого</t>
  </si>
  <si>
    <t>Приложение №22</t>
  </si>
  <si>
    <t xml:space="preserve">Распределение иных межбюджетных трансфертов для реализации проектов по решению вопросов местного значения сельских поселений в рамках непрограммных мероприятий  по сельсоветам Манского района на 2019 год и плановый период 2020-2021 годов </t>
  </si>
  <si>
    <t>от 27.12.2019 года №Ч-183р</t>
  </si>
  <si>
    <t xml:space="preserve"> "О внесении изменений и дополнений  в решение Манского районного Совета депутатов "О районном бюджете на 2019 год и плановый период 2020-2021гг." от 12.12.2018 г. №13-122р"</t>
  </si>
  <si>
    <t xml:space="preserve">                             от 27.12.2019 года №Ч-183р</t>
  </si>
</sst>
</file>

<file path=xl/styles.xml><?xml version="1.0" encoding="utf-8"?>
<styleSheet xmlns="http://schemas.openxmlformats.org/spreadsheetml/2006/main">
  <numFmts count="4">
    <numFmt numFmtId="43" formatCode="_-* #,##0.00_р_._-;\-* #,##0.00_р_._-;_-* &quot;-&quot;??_р_._-;_-@_-"/>
    <numFmt numFmtId="164" formatCode="#,##0.0"/>
    <numFmt numFmtId="165" formatCode="?"/>
    <numFmt numFmtId="166" formatCode="dd/mm/yyyy\ hh:mm"/>
  </numFmts>
  <fonts count="33">
    <font>
      <sz val="11"/>
      <color theme="1"/>
      <name val="Calibri"/>
      <family val="2"/>
      <charset val="204"/>
      <scheme val="minor"/>
    </font>
    <font>
      <sz val="10"/>
      <name val="Arial Cyr"/>
      <charset val="204"/>
    </font>
    <font>
      <sz val="12"/>
      <name val="Times New Roman Cyr"/>
      <charset val="204"/>
    </font>
    <font>
      <sz val="10"/>
      <name val="Helv"/>
      <charset val="204"/>
    </font>
    <font>
      <sz val="12"/>
      <name val="Times New Roman"/>
      <family val="1"/>
      <charset val="204"/>
    </font>
    <font>
      <b/>
      <sz val="12"/>
      <name val="Times New Roman"/>
      <family val="1"/>
      <charset val="204"/>
    </font>
    <font>
      <sz val="10"/>
      <name val="Times New Roman"/>
      <family val="1"/>
      <charset val="204"/>
    </font>
    <font>
      <sz val="10"/>
      <name val="Arial"/>
      <family val="2"/>
      <charset val="204"/>
    </font>
    <font>
      <b/>
      <sz val="10"/>
      <name val="Arial Cyr"/>
      <charset val="204"/>
    </font>
    <font>
      <sz val="12"/>
      <name val="Times New Roman Cyr"/>
      <family val="1"/>
      <charset val="204"/>
    </font>
    <font>
      <sz val="12"/>
      <name val="Arial Cyr"/>
      <charset val="204"/>
    </font>
    <font>
      <sz val="14"/>
      <name val="Times New Roman"/>
      <family val="1"/>
      <charset val="204"/>
    </font>
    <font>
      <sz val="10"/>
      <name val="Arial"/>
      <family val="2"/>
      <charset val="204"/>
    </font>
    <font>
      <sz val="10"/>
      <name val="Arial"/>
      <family val="2"/>
      <charset val="204"/>
    </font>
    <font>
      <sz val="11"/>
      <color theme="1"/>
      <name val="Calibri"/>
      <family val="2"/>
      <scheme val="minor"/>
    </font>
    <font>
      <sz val="10"/>
      <name val="Arial"/>
      <family val="2"/>
      <charset val="204"/>
    </font>
    <font>
      <b/>
      <sz val="12"/>
      <name val="Arial Cyr"/>
      <charset val="204"/>
    </font>
    <font>
      <sz val="12"/>
      <color indexed="8"/>
      <name val="Times New Roman"/>
      <family val="1"/>
      <charset val="204"/>
    </font>
    <font>
      <sz val="14"/>
      <name val="Times New Roman Cyr"/>
      <family val="1"/>
      <charset val="204"/>
    </font>
    <font>
      <sz val="10"/>
      <color indexed="0"/>
      <name val="Arial"/>
      <family val="2"/>
      <charset val="204"/>
    </font>
    <font>
      <b/>
      <sz val="10"/>
      <name val="Arial"/>
      <family val="2"/>
      <charset val="204"/>
    </font>
    <font>
      <sz val="12"/>
      <color theme="1"/>
      <name val="Calibri"/>
      <family val="2"/>
      <charset val="204"/>
      <scheme val="minor"/>
    </font>
    <font>
      <b/>
      <sz val="12"/>
      <color theme="1"/>
      <name val="Times New Roman"/>
      <family val="1"/>
      <charset val="204"/>
    </font>
    <font>
      <sz val="12"/>
      <name val="Helv"/>
      <charset val="204"/>
    </font>
    <font>
      <sz val="14"/>
      <color theme="1"/>
      <name val="Calibri"/>
      <family val="2"/>
      <charset val="204"/>
      <scheme val="minor"/>
    </font>
    <font>
      <sz val="10"/>
      <name val="Arial"/>
      <family val="2"/>
      <charset val="204"/>
    </font>
    <font>
      <sz val="10"/>
      <color rgb="FF333333"/>
      <name val="Times New Roman"/>
      <family val="1"/>
      <charset val="204"/>
    </font>
    <font>
      <sz val="10"/>
      <name val="Arial"/>
      <family val="2"/>
      <charset val="204"/>
    </font>
    <font>
      <sz val="8.5"/>
      <name val="MS Sans Serif"/>
      <family val="2"/>
      <charset val="204"/>
    </font>
    <font>
      <b/>
      <sz val="11"/>
      <name val="Times New Roman"/>
      <family val="1"/>
      <charset val="204"/>
    </font>
    <font>
      <sz val="10"/>
      <name val="Arial"/>
      <family val="2"/>
      <charset val="204"/>
    </font>
    <font>
      <sz val="8.5"/>
      <name val="MS Sans Serif"/>
      <family val="2"/>
      <charset val="204"/>
    </font>
    <font>
      <b/>
      <sz val="11"/>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43">
    <xf numFmtId="0" fontId="0" fillId="0" borderId="0"/>
    <xf numFmtId="0" fontId="3" fillId="0" borderId="0"/>
    <xf numFmtId="0" fontId="7" fillId="0" borderId="0"/>
    <xf numFmtId="0" fontId="12" fillId="0" borderId="0"/>
    <xf numFmtId="0" fontId="7" fillId="0" borderId="0"/>
    <xf numFmtId="0" fontId="7" fillId="0" borderId="0"/>
    <xf numFmtId="0" fontId="1" fillId="0" borderId="0"/>
    <xf numFmtId="0" fontId="1" fillId="0" borderId="0"/>
    <xf numFmtId="0" fontId="1" fillId="0" borderId="0"/>
    <xf numFmtId="0" fontId="3" fillId="0" borderId="0"/>
    <xf numFmtId="0" fontId="3" fillId="0" borderId="0"/>
    <xf numFmtId="0" fontId="3" fillId="0" borderId="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0" fontId="14" fillId="0" borderId="0"/>
    <xf numFmtId="0" fontId="15" fillId="0" borderId="0"/>
    <xf numFmtId="0" fontId="1" fillId="0" borderId="0"/>
    <xf numFmtId="0" fontId="3" fillId="0" borderId="0"/>
    <xf numFmtId="0" fontId="3" fillId="0" borderId="0"/>
    <xf numFmtId="0" fontId="3" fillId="0" borderId="0"/>
    <xf numFmtId="0" fontId="1" fillId="0" borderId="0"/>
    <xf numFmtId="0" fontId="1"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43" fontId="14" fillId="0" borderId="0" applyFont="0" applyFill="0" applyBorder="0" applyAlignment="0" applyProtection="0"/>
    <xf numFmtId="0" fontId="25" fillId="0" borderId="0"/>
    <xf numFmtId="0" fontId="7" fillId="0" borderId="0"/>
    <xf numFmtId="0" fontId="7" fillId="0" borderId="0"/>
    <xf numFmtId="0" fontId="27" fillId="0" borderId="0"/>
    <xf numFmtId="0" fontId="3" fillId="0" borderId="0"/>
    <xf numFmtId="0" fontId="3" fillId="0" borderId="0"/>
    <xf numFmtId="0" fontId="7" fillId="0" borderId="0"/>
    <xf numFmtId="0" fontId="7" fillId="0" borderId="0"/>
    <xf numFmtId="0" fontId="7" fillId="0" borderId="0"/>
    <xf numFmtId="0" fontId="7" fillId="0" borderId="0"/>
    <xf numFmtId="0" fontId="30" fillId="0" borderId="0"/>
  </cellStyleXfs>
  <cellXfs count="369">
    <xf numFmtId="0" fontId="0" fillId="0" borderId="0" xfId="0"/>
    <xf numFmtId="0" fontId="9" fillId="0" borderId="0" xfId="8" applyFont="1" applyFill="1" applyAlignment="1">
      <alignment horizontal="right"/>
    </xf>
    <xf numFmtId="0" fontId="1" fillId="0" borderId="0" xfId="10" applyFont="1"/>
    <xf numFmtId="0" fontId="4" fillId="0" borderId="0" xfId="10" applyFont="1"/>
    <xf numFmtId="164" fontId="4" fillId="0" borderId="0" xfId="9" applyNumberFormat="1" applyFont="1" applyFill="1" applyAlignment="1"/>
    <xf numFmtId="0" fontId="3" fillId="0" borderId="0" xfId="10"/>
    <xf numFmtId="0" fontId="4" fillId="0" borderId="0" xfId="10" applyFont="1" applyFill="1" applyAlignment="1">
      <alignment vertical="top" wrapText="1"/>
    </xf>
    <xf numFmtId="0" fontId="4" fillId="0" borderId="1" xfId="10" applyFont="1" applyBorder="1"/>
    <xf numFmtId="0" fontId="4" fillId="0" borderId="0" xfId="8" applyFont="1" applyFill="1" applyAlignment="1"/>
    <xf numFmtId="0" fontId="4" fillId="0" borderId="0" xfId="10" applyFont="1" applyFill="1" applyAlignment="1">
      <alignment horizontal="right"/>
    </xf>
    <xf numFmtId="0" fontId="1" fillId="0" borderId="0" xfId="10" applyFont="1" applyAlignment="1">
      <alignment horizontal="center"/>
    </xf>
    <xf numFmtId="0" fontId="8" fillId="0" borderId="0" xfId="10" applyFont="1"/>
    <xf numFmtId="1" fontId="1" fillId="0" borderId="0" xfId="10" applyNumberFormat="1" applyFont="1"/>
    <xf numFmtId="0" fontId="9" fillId="0" borderId="0" xfId="10" applyFont="1" applyFill="1"/>
    <xf numFmtId="0" fontId="9" fillId="0" borderId="0" xfId="8" applyFont="1" applyFill="1" applyAlignment="1"/>
    <xf numFmtId="0" fontId="10" fillId="0" borderId="0" xfId="10" applyFont="1"/>
    <xf numFmtId="4" fontId="1" fillId="0" borderId="0" xfId="10" applyNumberFormat="1" applyFont="1"/>
    <xf numFmtId="4" fontId="4" fillId="0" borderId="1" xfId="10" applyNumberFormat="1" applyFont="1" applyBorder="1" applyAlignment="1">
      <alignment horizontal="center"/>
    </xf>
    <xf numFmtId="3" fontId="4" fillId="0" borderId="1" xfId="11" applyNumberFormat="1" applyFont="1" applyBorder="1" applyAlignment="1">
      <alignment horizontal="center"/>
    </xf>
    <xf numFmtId="0" fontId="4" fillId="0" borderId="1" xfId="10" applyFont="1" applyBorder="1" applyAlignment="1">
      <alignment horizontal="center"/>
    </xf>
    <xf numFmtId="4" fontId="4" fillId="0" borderId="1" xfId="0" applyNumberFormat="1" applyFont="1" applyBorder="1" applyAlignment="1">
      <alignment horizontal="center"/>
    </xf>
    <xf numFmtId="4" fontId="5" fillId="0" borderId="1" xfId="10" applyNumberFormat="1" applyFont="1" applyBorder="1" applyAlignment="1">
      <alignment horizontal="center"/>
    </xf>
    <xf numFmtId="164" fontId="4" fillId="0" borderId="0" xfId="9" applyNumberFormat="1" applyFont="1" applyFill="1" applyAlignment="1">
      <alignment horizontal="right"/>
    </xf>
    <xf numFmtId="0" fontId="2" fillId="0" borderId="0" xfId="8" applyFont="1" applyFill="1" applyAlignment="1"/>
    <xf numFmtId="0" fontId="2" fillId="0" borderId="0" xfId="8" applyFont="1" applyFill="1" applyAlignment="1">
      <alignment horizontal="right"/>
    </xf>
    <xf numFmtId="0" fontId="6" fillId="0" borderId="0" xfId="18" applyFont="1" applyFill="1" applyAlignment="1">
      <alignment horizontal="center" vertical="top" wrapText="1"/>
    </xf>
    <xf numFmtId="0" fontId="1" fillId="0" borderId="0" xfId="8" applyFont="1"/>
    <xf numFmtId="0" fontId="10" fillId="0" borderId="0" xfId="8" applyFont="1"/>
    <xf numFmtId="0" fontId="4" fillId="0" borderId="0" xfId="9" applyFont="1" applyFill="1" applyAlignment="1">
      <alignment horizontal="center" wrapText="1"/>
    </xf>
    <xf numFmtId="0" fontId="1" fillId="0" borderId="0" xfId="8"/>
    <xf numFmtId="0" fontId="3" fillId="0" borderId="0" xfId="10" applyFont="1" applyAlignment="1">
      <alignment horizontal="right"/>
    </xf>
    <xf numFmtId="0" fontId="6" fillId="0" borderId="0" xfId="18" applyFont="1" applyFill="1" applyAlignment="1">
      <alignment horizontal="center" vertical="top" wrapText="1" shrinkToFit="1"/>
    </xf>
    <xf numFmtId="49" fontId="11" fillId="0" borderId="0" xfId="18" applyNumberFormat="1" applyFont="1" applyFill="1" applyBorder="1" applyAlignment="1">
      <alignment horizontal="center" wrapText="1" shrinkToFit="1"/>
    </xf>
    <xf numFmtId="164" fontId="4" fillId="0" borderId="0" xfId="18" applyNumberFormat="1" applyFont="1" applyFill="1" applyBorder="1" applyAlignment="1">
      <alignment horizontal="right" wrapText="1" shrinkToFit="1"/>
    </xf>
    <xf numFmtId="0" fontId="4" fillId="0" borderId="2" xfId="18" applyFont="1" applyFill="1" applyBorder="1" applyAlignment="1">
      <alignment horizontal="center" vertical="center" wrapText="1" shrinkToFit="1"/>
    </xf>
    <xf numFmtId="49" fontId="4" fillId="0" borderId="3" xfId="18" applyNumberFormat="1" applyFont="1" applyFill="1" applyBorder="1" applyAlignment="1">
      <alignment horizontal="center" vertical="center" wrapText="1" shrinkToFit="1"/>
    </xf>
    <xf numFmtId="164" fontId="4" fillId="0" borderId="4" xfId="18" applyNumberFormat="1" applyFont="1" applyFill="1" applyBorder="1" applyAlignment="1">
      <alignment horizontal="center" vertical="center" wrapText="1" shrinkToFit="1"/>
    </xf>
    <xf numFmtId="0" fontId="4" fillId="0" borderId="5" xfId="18" applyFont="1" applyFill="1" applyBorder="1" applyAlignment="1">
      <alignment horizontal="center" vertical="top" wrapText="1" shrinkToFit="1"/>
    </xf>
    <xf numFmtId="49" fontId="4" fillId="0" borderId="6" xfId="18" applyNumberFormat="1" applyFont="1" applyFill="1" applyBorder="1" applyAlignment="1">
      <alignment horizontal="center" wrapText="1" shrinkToFit="1"/>
    </xf>
    <xf numFmtId="3" fontId="4" fillId="0" borderId="7" xfId="18" applyNumberFormat="1" applyFont="1" applyFill="1" applyBorder="1" applyAlignment="1">
      <alignment horizontal="center" wrapText="1" shrinkToFit="1"/>
    </xf>
    <xf numFmtId="0" fontId="4" fillId="0" borderId="8" xfId="18" applyFont="1" applyFill="1" applyBorder="1" applyAlignment="1">
      <alignment horizontal="center" vertical="top" wrapText="1" shrinkToFit="1"/>
    </xf>
    <xf numFmtId="49" fontId="4" fillId="0" borderId="9" xfId="18" applyNumberFormat="1" applyFont="1" applyFill="1" applyBorder="1" applyAlignment="1">
      <alignment horizontal="center" vertical="top" wrapText="1" shrinkToFit="1"/>
    </xf>
    <xf numFmtId="49" fontId="4" fillId="0" borderId="9" xfId="18" applyNumberFormat="1" applyFont="1" applyFill="1" applyBorder="1" applyAlignment="1">
      <alignment vertical="top" wrapText="1" shrinkToFit="1"/>
    </xf>
    <xf numFmtId="4" fontId="4" fillId="0" borderId="10" xfId="18" applyNumberFormat="1" applyFont="1" applyFill="1" applyBorder="1" applyAlignment="1">
      <alignment vertical="top" wrapText="1"/>
    </xf>
    <xf numFmtId="0" fontId="4" fillId="0" borderId="11" xfId="18" applyFont="1" applyFill="1" applyBorder="1" applyAlignment="1">
      <alignment horizontal="center" vertical="top" wrapText="1" shrinkToFit="1"/>
    </xf>
    <xf numFmtId="49" fontId="4" fillId="0" borderId="1" xfId="18" applyNumberFormat="1" applyFont="1" applyFill="1" applyBorder="1" applyAlignment="1">
      <alignment horizontal="center" vertical="top" wrapText="1" shrinkToFit="1"/>
    </xf>
    <xf numFmtId="49" fontId="4" fillId="0" borderId="1" xfId="18" applyNumberFormat="1" applyFont="1" applyFill="1" applyBorder="1" applyAlignment="1">
      <alignment vertical="top" wrapText="1" shrinkToFit="1"/>
    </xf>
    <xf numFmtId="4" fontId="4" fillId="0" borderId="12" xfId="18" applyNumberFormat="1" applyFont="1" applyFill="1" applyBorder="1" applyAlignment="1">
      <alignment vertical="top" wrapText="1" shrinkToFit="1"/>
    </xf>
    <xf numFmtId="0" fontId="8" fillId="0" borderId="0" xfId="8" applyFont="1"/>
    <xf numFmtId="0" fontId="4" fillId="0" borderId="1" xfId="18" applyFont="1" applyFill="1" applyBorder="1" applyAlignment="1">
      <alignment horizontal="center" vertical="top" wrapText="1"/>
    </xf>
    <xf numFmtId="0" fontId="4" fillId="0" borderId="1" xfId="18" applyFont="1" applyFill="1" applyBorder="1" applyAlignment="1">
      <alignment vertical="top" wrapText="1" shrinkToFit="1"/>
    </xf>
    <xf numFmtId="4" fontId="4" fillId="0" borderId="12" xfId="18" applyNumberFormat="1" applyFont="1" applyFill="1" applyBorder="1" applyAlignment="1">
      <alignment vertical="top" wrapText="1"/>
    </xf>
    <xf numFmtId="4" fontId="1" fillId="0" borderId="0" xfId="8" applyNumberFormat="1"/>
    <xf numFmtId="49" fontId="4" fillId="0" borderId="1" xfId="18" applyNumberFormat="1" applyFont="1" applyFill="1" applyBorder="1" applyAlignment="1">
      <alignment horizontal="center" vertical="top" wrapText="1"/>
    </xf>
    <xf numFmtId="0" fontId="4" fillId="0" borderId="1" xfId="18" applyFont="1" applyFill="1" applyBorder="1" applyAlignment="1">
      <alignment vertical="top" wrapText="1"/>
    </xf>
    <xf numFmtId="0" fontId="4" fillId="0" borderId="6" xfId="18" applyFont="1" applyFill="1" applyBorder="1" applyAlignment="1">
      <alignment horizontal="center" vertical="top" wrapText="1"/>
    </xf>
    <xf numFmtId="0" fontId="4" fillId="0" borderId="6" xfId="19" applyFont="1" applyFill="1" applyBorder="1" applyAlignment="1">
      <alignment vertical="top" wrapText="1"/>
    </xf>
    <xf numFmtId="4" fontId="4" fillId="0" borderId="7" xfId="18" applyNumberFormat="1" applyFont="1" applyFill="1" applyBorder="1" applyAlignment="1">
      <alignment vertical="top" wrapText="1"/>
    </xf>
    <xf numFmtId="0" fontId="10" fillId="0" borderId="0" xfId="16" applyFont="1" applyFill="1" applyAlignment="1">
      <alignment vertical="top"/>
    </xf>
    <xf numFmtId="49" fontId="16" fillId="0" borderId="0" xfId="16" applyNumberFormat="1" applyFont="1" applyFill="1" applyAlignment="1">
      <alignment horizontal="center" vertical="top"/>
    </xf>
    <xf numFmtId="49" fontId="10" fillId="0" borderId="0" xfId="16" applyNumberFormat="1" applyFont="1" applyFill="1" applyAlignment="1">
      <alignment horizontal="center" vertical="top"/>
    </xf>
    <xf numFmtId="0" fontId="10" fillId="0" borderId="0" xfId="16" applyFont="1" applyFill="1"/>
    <xf numFmtId="2" fontId="16" fillId="0" borderId="0" xfId="16" applyNumberFormat="1" applyFont="1" applyFill="1" applyAlignment="1">
      <alignment horizontal="center" vertical="top"/>
    </xf>
    <xf numFmtId="49" fontId="5" fillId="0" borderId="0" xfId="16" applyNumberFormat="1" applyFont="1" applyFill="1" applyAlignment="1">
      <alignment horizontal="center" vertical="top"/>
    </xf>
    <xf numFmtId="0" fontId="4" fillId="0" borderId="1" xfId="16" applyFont="1" applyBorder="1" applyAlignment="1">
      <alignment horizontal="center" vertical="top" wrapText="1"/>
    </xf>
    <xf numFmtId="49" fontId="4" fillId="0" borderId="1" xfId="16" applyNumberFormat="1" applyFont="1" applyFill="1" applyBorder="1" applyAlignment="1">
      <alignment horizontal="center" vertical="top" wrapText="1"/>
    </xf>
    <xf numFmtId="0" fontId="4" fillId="0" borderId="1" xfId="16" applyFont="1" applyFill="1" applyBorder="1" applyAlignment="1">
      <alignment horizontal="center" vertical="top"/>
    </xf>
    <xf numFmtId="49" fontId="4" fillId="0" borderId="1" xfId="16" applyNumberFormat="1" applyFont="1" applyFill="1" applyBorder="1" applyAlignment="1">
      <alignment horizontal="center" vertical="top"/>
    </xf>
    <xf numFmtId="0" fontId="5" fillId="0" borderId="0" xfId="16" applyFont="1" applyFill="1" applyAlignment="1">
      <alignment horizontal="center"/>
    </xf>
    <xf numFmtId="0" fontId="4" fillId="3" borderId="1" xfId="16" applyFont="1" applyFill="1" applyBorder="1" applyAlignment="1">
      <alignment horizontal="center" vertical="top"/>
    </xf>
    <xf numFmtId="49" fontId="4" fillId="3" borderId="1" xfId="16" applyNumberFormat="1" applyFont="1" applyFill="1" applyBorder="1" applyAlignment="1">
      <alignment horizontal="center" vertical="top"/>
    </xf>
    <xf numFmtId="49" fontId="4" fillId="3" borderId="1" xfId="16" applyNumberFormat="1" applyFont="1" applyFill="1" applyBorder="1" applyAlignment="1">
      <alignment horizontal="center" vertical="top" wrapText="1"/>
    </xf>
    <xf numFmtId="0" fontId="4" fillId="3" borderId="1" xfId="16" applyNumberFormat="1" applyFont="1" applyFill="1" applyBorder="1" applyAlignment="1">
      <alignment vertical="top" wrapText="1"/>
    </xf>
    <xf numFmtId="49" fontId="4" fillId="3" borderId="1" xfId="16" applyNumberFormat="1" applyFont="1" applyFill="1" applyBorder="1" applyAlignment="1">
      <alignment vertical="top" wrapText="1"/>
    </xf>
    <xf numFmtId="0" fontId="4" fillId="3" borderId="1" xfId="16" applyFont="1" applyFill="1" applyBorder="1" applyAlignment="1">
      <alignment vertical="top" wrapText="1"/>
    </xf>
    <xf numFmtId="0" fontId="4" fillId="0" borderId="1" xfId="21" applyNumberFormat="1" applyFont="1" applyFill="1" applyBorder="1" applyAlignment="1">
      <alignment horizontal="left" vertical="top" wrapText="1"/>
    </xf>
    <xf numFmtId="0" fontId="4" fillId="3" borderId="1" xfId="21" applyNumberFormat="1" applyFont="1" applyFill="1" applyBorder="1" applyAlignment="1">
      <alignment horizontal="left" vertical="top" wrapText="1"/>
    </xf>
    <xf numFmtId="0" fontId="4" fillId="3" borderId="1" xfId="21" applyNumberFormat="1" applyFont="1" applyFill="1" applyBorder="1" applyAlignment="1">
      <alignment vertical="top" wrapText="1"/>
    </xf>
    <xf numFmtId="0" fontId="17" fillId="3" borderId="1" xfId="16" applyNumberFormat="1" applyFont="1" applyFill="1" applyBorder="1" applyAlignment="1">
      <alignment vertical="top" wrapText="1"/>
    </xf>
    <xf numFmtId="0" fontId="17" fillId="3" borderId="1" xfId="16" applyFont="1" applyFill="1" applyBorder="1" applyAlignment="1">
      <alignment vertical="top" wrapText="1"/>
    </xf>
    <xf numFmtId="0" fontId="4" fillId="3" borderId="1" xfId="20" applyFont="1" applyFill="1" applyBorder="1" applyAlignment="1">
      <alignment vertical="top" wrapText="1"/>
    </xf>
    <xf numFmtId="0" fontId="4" fillId="3" borderId="1" xfId="16" applyFont="1" applyFill="1" applyBorder="1" applyAlignment="1">
      <alignment horizontal="center" vertical="top" wrapText="1"/>
    </xf>
    <xf numFmtId="0" fontId="4" fillId="3" borderId="1" xfId="22" applyFont="1" applyFill="1" applyBorder="1" applyAlignment="1">
      <alignment horizontal="justify" vertical="top" wrapText="1"/>
    </xf>
    <xf numFmtId="49" fontId="6" fillId="0" borderId="1" xfId="0" applyNumberFormat="1" applyFont="1" applyFill="1" applyBorder="1" applyAlignment="1">
      <alignment horizontal="center" vertical="top"/>
    </xf>
    <xf numFmtId="0" fontId="6" fillId="0" borderId="15" xfId="21" applyNumberFormat="1" applyFont="1" applyFill="1" applyBorder="1" applyAlignment="1">
      <alignment horizontal="left" vertical="top" wrapText="1"/>
    </xf>
    <xf numFmtId="0" fontId="6" fillId="0" borderId="1" xfId="21" applyNumberFormat="1" applyFont="1" applyFill="1" applyBorder="1" applyAlignment="1">
      <alignment horizontal="left" vertical="top" wrapText="1"/>
    </xf>
    <xf numFmtId="0" fontId="4" fillId="0" borderId="0" xfId="23" applyFont="1" applyFill="1" applyAlignment="1">
      <alignment horizontal="left" vertical="top"/>
    </xf>
    <xf numFmtId="0" fontId="4" fillId="0" borderId="0" xfId="23" applyFont="1" applyFill="1"/>
    <xf numFmtId="0" fontId="4" fillId="0" borderId="0" xfId="23" applyFont="1" applyFill="1" applyAlignment="1">
      <alignment vertical="top"/>
    </xf>
    <xf numFmtId="0" fontId="4" fillId="0" borderId="0" xfId="8" applyFont="1" applyFill="1" applyAlignment="1">
      <alignment horizontal="right"/>
    </xf>
    <xf numFmtId="0" fontId="17" fillId="0" borderId="0" xfId="23" applyFont="1" applyFill="1" applyAlignment="1">
      <alignment horizontal="right"/>
    </xf>
    <xf numFmtId="0" fontId="1" fillId="0" borderId="0" xfId="23"/>
    <xf numFmtId="49" fontId="4" fillId="2" borderId="1" xfId="23" applyNumberFormat="1" applyFont="1" applyFill="1" applyBorder="1" applyAlignment="1">
      <alignment horizontal="center" vertical="top"/>
    </xf>
    <xf numFmtId="49" fontId="4" fillId="2" borderId="1" xfId="23" applyNumberFormat="1" applyFont="1" applyFill="1" applyBorder="1" applyAlignment="1">
      <alignment horizontal="center"/>
    </xf>
    <xf numFmtId="0" fontId="1" fillId="0" borderId="0" xfId="23" applyFill="1"/>
    <xf numFmtId="49" fontId="4" fillId="0" borderId="1" xfId="0" applyNumberFormat="1" applyFont="1" applyBorder="1" applyAlignment="1" applyProtection="1">
      <alignment horizontal="center" vertical="top" wrapText="1"/>
    </xf>
    <xf numFmtId="49" fontId="4" fillId="0" borderId="1" xfId="0" applyNumberFormat="1" applyFont="1" applyBorder="1" applyAlignment="1" applyProtection="1">
      <alignment horizontal="left" vertical="top" wrapText="1"/>
    </xf>
    <xf numFmtId="4" fontId="4" fillId="0" borderId="1" xfId="0" applyNumberFormat="1" applyFont="1" applyBorder="1" applyAlignment="1" applyProtection="1">
      <alignment horizontal="right" vertical="top" wrapText="1"/>
    </xf>
    <xf numFmtId="4" fontId="8" fillId="0" borderId="0" xfId="23" applyNumberFormat="1" applyFont="1" applyFill="1"/>
    <xf numFmtId="0" fontId="8" fillId="0" borderId="0" xfId="23" applyFont="1" applyFill="1"/>
    <xf numFmtId="3" fontId="4" fillId="0" borderId="1" xfId="0" applyNumberFormat="1" applyFont="1" applyBorder="1" applyAlignment="1" applyProtection="1">
      <alignment horizontal="center" vertical="top" wrapText="1"/>
    </xf>
    <xf numFmtId="4" fontId="1" fillId="0" borderId="0" xfId="23" applyNumberFormat="1" applyFill="1"/>
    <xf numFmtId="0" fontId="1" fillId="0" borderId="0" xfId="23" applyFont="1" applyFill="1"/>
    <xf numFmtId="49" fontId="4" fillId="0" borderId="1" xfId="0" applyNumberFormat="1" applyFont="1" applyBorder="1" applyAlignment="1" applyProtection="1">
      <alignment horizontal="left"/>
    </xf>
    <xf numFmtId="49" fontId="4" fillId="0" borderId="1" xfId="0" applyNumberFormat="1" applyFont="1" applyBorder="1" applyAlignment="1" applyProtection="1">
      <alignment horizontal="center"/>
    </xf>
    <xf numFmtId="4" fontId="4" fillId="0" borderId="1" xfId="0" applyNumberFormat="1" applyFont="1" applyBorder="1" applyAlignment="1" applyProtection="1">
      <alignment horizontal="right"/>
    </xf>
    <xf numFmtId="4" fontId="4" fillId="0" borderId="1" xfId="0" applyNumberFormat="1" applyFont="1" applyBorder="1" applyAlignment="1" applyProtection="1">
      <alignment horizontal="right" wrapText="1"/>
    </xf>
    <xf numFmtId="49" fontId="1" fillId="0" borderId="0" xfId="23" applyNumberFormat="1" applyAlignment="1">
      <alignment vertical="top"/>
    </xf>
    <xf numFmtId="0" fontId="1" fillId="0" borderId="0" xfId="23" applyNumberFormat="1"/>
    <xf numFmtId="49" fontId="1" fillId="0" borderId="0" xfId="23" applyNumberFormat="1"/>
    <xf numFmtId="0" fontId="7" fillId="0" borderId="0" xfId="24"/>
    <xf numFmtId="0" fontId="3" fillId="0" borderId="0" xfId="11"/>
    <xf numFmtId="164" fontId="11" fillId="0" borderId="0" xfId="9" applyNumberFormat="1" applyFont="1" applyFill="1" applyAlignment="1"/>
    <xf numFmtId="0" fontId="7" fillId="0" borderId="0" xfId="24" applyAlignment="1"/>
    <xf numFmtId="0" fontId="3" fillId="0" borderId="0" xfId="11" applyAlignment="1"/>
    <xf numFmtId="0" fontId="7" fillId="0" borderId="0" xfId="24" applyFont="1"/>
    <xf numFmtId="0" fontId="9" fillId="0" borderId="0" xfId="11" applyFont="1" applyFill="1"/>
    <xf numFmtId="0" fontId="19" fillId="0" borderId="0" xfId="11" applyFont="1" applyAlignment="1">
      <alignment horizontal="right"/>
    </xf>
    <xf numFmtId="0" fontId="4" fillId="0" borderId="1" xfId="24" applyFont="1" applyFill="1" applyBorder="1" applyAlignment="1">
      <alignment horizontal="center" vertical="center" wrapText="1"/>
    </xf>
    <xf numFmtId="0" fontId="2" fillId="0" borderId="1" xfId="11" applyNumberFormat="1" applyFont="1" applyFill="1" applyBorder="1" applyAlignment="1">
      <alignment horizontal="center" vertical="center" wrapText="1"/>
    </xf>
    <xf numFmtId="0" fontId="4" fillId="0" borderId="1" xfId="10" applyFont="1" applyBorder="1" applyAlignment="1">
      <alignment horizontal="center" vertical="center" wrapText="1"/>
    </xf>
    <xf numFmtId="0" fontId="7" fillId="0" borderId="0" xfId="24" applyFont="1" applyFill="1" applyAlignment="1">
      <alignment horizontal="center" vertical="center" wrapText="1"/>
    </xf>
    <xf numFmtId="0" fontId="7" fillId="0" borderId="0" xfId="24" applyFill="1"/>
    <xf numFmtId="49" fontId="2" fillId="0" borderId="1" xfId="11" applyNumberFormat="1" applyFont="1" applyFill="1" applyBorder="1" applyAlignment="1">
      <alignment horizontal="center" vertical="center" wrapText="1"/>
    </xf>
    <xf numFmtId="49" fontId="2" fillId="0" borderId="1" xfId="11" applyNumberFormat="1" applyFont="1" applyFill="1" applyBorder="1" applyAlignment="1">
      <alignment horizontal="center" vertical="top"/>
    </xf>
    <xf numFmtId="49" fontId="4" fillId="0" borderId="1" xfId="4" applyNumberFormat="1" applyFont="1" applyBorder="1" applyAlignment="1">
      <alignment horizontal="left" vertical="top" wrapText="1"/>
    </xf>
    <xf numFmtId="49" fontId="6" fillId="0" borderId="1" xfId="4" applyNumberFormat="1" applyFont="1" applyBorder="1" applyAlignment="1">
      <alignment horizontal="center" vertical="top" wrapText="1"/>
    </xf>
    <xf numFmtId="4" fontId="20" fillId="0" borderId="0" xfId="24" applyNumberFormat="1" applyFont="1" applyFill="1"/>
    <xf numFmtId="0" fontId="20" fillId="0" borderId="0" xfId="24" applyFont="1" applyFill="1"/>
    <xf numFmtId="4" fontId="7" fillId="0" borderId="0" xfId="24" applyNumberFormat="1" applyFill="1"/>
    <xf numFmtId="4" fontId="4" fillId="0" borderId="1" xfId="0" applyNumberFormat="1" applyFont="1" applyBorder="1" applyAlignment="1" applyProtection="1">
      <alignment wrapText="1"/>
    </xf>
    <xf numFmtId="0" fontId="4" fillId="2" borderId="1" xfId="11" applyFont="1" applyFill="1" applyBorder="1" applyAlignment="1">
      <alignment vertical="top"/>
    </xf>
    <xf numFmtId="0" fontId="20" fillId="0" borderId="0" xfId="24" applyFont="1"/>
    <xf numFmtId="4" fontId="20" fillId="0" borderId="0" xfId="24" applyNumberFormat="1" applyFont="1"/>
    <xf numFmtId="4" fontId="7" fillId="0" borderId="0" xfId="24" applyNumberFormat="1"/>
    <xf numFmtId="4" fontId="3" fillId="0" borderId="0" xfId="11" applyNumberFormat="1"/>
    <xf numFmtId="0" fontId="2" fillId="0" borderId="0" xfId="8" applyFont="1" applyFill="1" applyAlignment="1"/>
    <xf numFmtId="0" fontId="11" fillId="0" borderId="0" xfId="9" applyFont="1" applyFill="1" applyAlignment="1">
      <alignment horizontal="center" vertical="top" wrapText="1"/>
    </xf>
    <xf numFmtId="0" fontId="6" fillId="0" borderId="0" xfId="9" applyFont="1" applyFill="1" applyAlignment="1">
      <alignment horizontal="center" wrapText="1"/>
    </xf>
    <xf numFmtId="164" fontId="6" fillId="0" borderId="0" xfId="9" applyNumberFormat="1" applyFont="1" applyFill="1" applyAlignment="1">
      <alignment horizontal="center" wrapText="1"/>
    </xf>
    <xf numFmtId="0" fontId="11" fillId="0" borderId="0" xfId="9" applyFont="1" applyFill="1" applyAlignment="1">
      <alignment horizontal="center" vertical="top" wrapText="1" shrinkToFit="1"/>
    </xf>
    <xf numFmtId="49" fontId="11" fillId="0" borderId="0" xfId="9" applyNumberFormat="1" applyFont="1" applyFill="1" applyBorder="1" applyAlignment="1">
      <alignment horizontal="center" wrapText="1" shrinkToFit="1"/>
    </xf>
    <xf numFmtId="164" fontId="11" fillId="0" borderId="0" xfId="9" applyNumberFormat="1" applyFont="1" applyFill="1" applyBorder="1" applyAlignment="1">
      <alignment horizontal="center" wrapText="1" shrinkToFit="1"/>
    </xf>
    <xf numFmtId="0" fontId="11" fillId="0" borderId="1" xfId="9" applyFont="1" applyFill="1" applyBorder="1" applyAlignment="1">
      <alignment horizontal="center" vertical="center" wrapText="1" shrinkToFit="1"/>
    </xf>
    <xf numFmtId="49" fontId="11" fillId="0" borderId="1" xfId="9" applyNumberFormat="1" applyFont="1" applyFill="1" applyBorder="1" applyAlignment="1">
      <alignment horizontal="center" vertical="center" wrapText="1" shrinkToFit="1"/>
    </xf>
    <xf numFmtId="164" fontId="4" fillId="0" borderId="1" xfId="18" applyNumberFormat="1" applyFont="1" applyFill="1" applyBorder="1" applyAlignment="1">
      <alignment horizontal="center" vertical="center" wrapText="1" shrinkToFit="1"/>
    </xf>
    <xf numFmtId="49" fontId="11" fillId="0" borderId="1" xfId="9" applyNumberFormat="1" applyFont="1" applyFill="1" applyBorder="1" applyAlignment="1">
      <alignment horizontal="left" vertical="top" wrapText="1" shrinkToFit="1"/>
    </xf>
    <xf numFmtId="4" fontId="11" fillId="0" borderId="1" xfId="9" applyNumberFormat="1" applyFont="1" applyFill="1" applyBorder="1" applyAlignment="1">
      <alignment horizontal="center" vertical="top" wrapText="1" shrinkToFit="1"/>
    </xf>
    <xf numFmtId="4" fontId="11" fillId="0" borderId="1" xfId="18" applyNumberFormat="1" applyFont="1" applyFill="1" applyBorder="1" applyAlignment="1">
      <alignment horizontal="center" vertical="top" wrapText="1" shrinkToFit="1"/>
    </xf>
    <xf numFmtId="49" fontId="11" fillId="0" borderId="1" xfId="9" applyNumberFormat="1" applyFont="1" applyFill="1" applyBorder="1" applyAlignment="1">
      <alignment horizontal="left" wrapText="1" shrinkToFit="1"/>
    </xf>
    <xf numFmtId="4" fontId="11" fillId="0" borderId="1" xfId="9" applyNumberFormat="1" applyFont="1" applyFill="1" applyBorder="1" applyAlignment="1">
      <alignment horizontal="center" wrapText="1"/>
    </xf>
    <xf numFmtId="49" fontId="11" fillId="0" borderId="1" xfId="9" applyNumberFormat="1" applyFont="1" applyFill="1" applyBorder="1" applyAlignment="1">
      <alignment horizontal="left" vertical="top" wrapText="1"/>
    </xf>
    <xf numFmtId="0" fontId="11" fillId="0" borderId="0" xfId="9" applyFont="1" applyFill="1" applyAlignment="1">
      <alignment horizontal="center" wrapText="1"/>
    </xf>
    <xf numFmtId="164" fontId="11" fillId="0" borderId="0" xfId="9" applyNumberFormat="1" applyFont="1" applyFill="1" applyAlignment="1">
      <alignment horizontal="center" wrapText="1"/>
    </xf>
    <xf numFmtId="0" fontId="6" fillId="0" borderId="0" xfId="9" applyFont="1" applyFill="1" applyAlignment="1">
      <alignment horizontal="center" vertical="top" wrapText="1"/>
    </xf>
    <xf numFmtId="0" fontId="4" fillId="0" borderId="0" xfId="10" applyFont="1" applyAlignment="1">
      <alignment horizontal="right"/>
    </xf>
    <xf numFmtId="0" fontId="5" fillId="0" borderId="1" xfId="10" applyFont="1" applyBorder="1" applyAlignment="1">
      <alignment horizontal="center" vertical="center" wrapText="1"/>
    </xf>
    <xf numFmtId="0" fontId="3" fillId="0" borderId="0" xfId="10" applyFont="1"/>
    <xf numFmtId="0" fontId="4" fillId="0" borderId="1" xfId="10" applyFont="1" applyBorder="1" applyAlignment="1">
      <alignment horizontal="center" vertical="top" wrapText="1"/>
    </xf>
    <xf numFmtId="3" fontId="4" fillId="0" borderId="1" xfId="10" applyNumberFormat="1" applyFont="1" applyBorder="1" applyAlignment="1">
      <alignment horizontal="center"/>
    </xf>
    <xf numFmtId="0" fontId="4" fillId="0" borderId="1" xfId="0" applyFont="1" applyBorder="1"/>
    <xf numFmtId="0" fontId="9" fillId="0" borderId="0" xfId="8" applyFont="1" applyFill="1" applyAlignment="1">
      <alignment vertical="top" wrapText="1"/>
    </xf>
    <xf numFmtId="0" fontId="4" fillId="0" borderId="0" xfId="9" applyFont="1" applyFill="1" applyAlignment="1">
      <alignment horizontal="center" vertical="top" wrapText="1"/>
    </xf>
    <xf numFmtId="0" fontId="21" fillId="0" borderId="0" xfId="0" applyFont="1"/>
    <xf numFmtId="0" fontId="23" fillId="0" borderId="0" xfId="10" applyFont="1"/>
    <xf numFmtId="4" fontId="4" fillId="0" borderId="1" xfId="10" applyNumberFormat="1" applyFont="1" applyFill="1" applyBorder="1" applyAlignment="1">
      <alignment horizontal="center"/>
    </xf>
    <xf numFmtId="4" fontId="0" fillId="0" borderId="0" xfId="0" applyNumberFormat="1"/>
    <xf numFmtId="0" fontId="24" fillId="0" borderId="0" xfId="0" applyFont="1"/>
    <xf numFmtId="4" fontId="24" fillId="0" borderId="0" xfId="0" applyNumberFormat="1" applyFont="1"/>
    <xf numFmtId="0" fontId="2" fillId="0" borderId="0" xfId="8" applyFont="1" applyFill="1" applyAlignment="1">
      <alignment vertical="top" wrapText="1"/>
    </xf>
    <xf numFmtId="0" fontId="4" fillId="3" borderId="1" xfId="10" applyFont="1" applyFill="1" applyBorder="1" applyAlignment="1">
      <alignment horizontal="center" vertical="top" wrapText="1"/>
    </xf>
    <xf numFmtId="0" fontId="4" fillId="0" borderId="0" xfId="8" applyFont="1" applyFill="1" applyAlignment="1">
      <alignment wrapText="1"/>
    </xf>
    <xf numFmtId="0" fontId="7" fillId="0" borderId="0" xfId="25"/>
    <xf numFmtId="164" fontId="4" fillId="0" borderId="0" xfId="9" applyNumberFormat="1" applyFont="1" applyFill="1" applyAlignment="1">
      <alignment horizontal="right"/>
    </xf>
    <xf numFmtId="0" fontId="4" fillId="0" borderId="1" xfId="10" applyFont="1" applyBorder="1" applyAlignment="1">
      <alignment horizontal="center" vertical="center" wrapText="1"/>
    </xf>
    <xf numFmtId="0" fontId="4" fillId="0" borderId="1" xfId="10" applyFont="1" applyBorder="1" applyAlignment="1">
      <alignment horizontal="center" vertical="top" wrapText="1"/>
    </xf>
    <xf numFmtId="0" fontId="4" fillId="0" borderId="1" xfId="21" applyNumberFormat="1" applyFont="1" applyFill="1" applyBorder="1" applyAlignment="1">
      <alignment horizontal="center" vertical="top" wrapText="1"/>
    </xf>
    <xf numFmtId="0" fontId="10" fillId="3" borderId="0" xfId="16" applyFont="1" applyFill="1"/>
    <xf numFmtId="49" fontId="6" fillId="0" borderId="0" xfId="26" applyNumberFormat="1" applyFont="1" applyFill="1"/>
    <xf numFmtId="0" fontId="1" fillId="0" borderId="0" xfId="26"/>
    <xf numFmtId="49" fontId="6" fillId="0" borderId="0" xfId="26" quotePrefix="1" applyNumberFormat="1" applyFont="1" applyFill="1" applyAlignment="1">
      <alignment wrapText="1"/>
    </xf>
    <xf numFmtId="0" fontId="6" fillId="0" borderId="13" xfId="26" applyFont="1" applyFill="1" applyBorder="1" applyAlignment="1">
      <alignment horizontal="center" wrapText="1"/>
    </xf>
    <xf numFmtId="49" fontId="6" fillId="0" borderId="1" xfId="26" quotePrefix="1" applyNumberFormat="1" applyFont="1" applyFill="1" applyBorder="1" applyAlignment="1">
      <alignment horizontal="center" vertical="center" textRotation="90" wrapText="1"/>
    </xf>
    <xf numFmtId="0" fontId="6" fillId="0" borderId="1" xfId="26" quotePrefix="1" applyNumberFormat="1" applyFont="1" applyFill="1" applyBorder="1" applyAlignment="1">
      <alignment horizontal="center" vertical="center" wrapText="1"/>
    </xf>
    <xf numFmtId="0" fontId="6" fillId="0" borderId="1" xfId="26" quotePrefix="1" applyFont="1" applyFill="1" applyBorder="1" applyAlignment="1">
      <alignment horizontal="center" vertical="center" wrapText="1"/>
    </xf>
    <xf numFmtId="49" fontId="6" fillId="0" borderId="1" xfId="26" applyNumberFormat="1" applyFont="1" applyFill="1" applyBorder="1" applyAlignment="1">
      <alignment horizontal="center" vertical="top"/>
    </xf>
    <xf numFmtId="0" fontId="6" fillId="0" borderId="15" xfId="26" applyNumberFormat="1" applyFont="1" applyFill="1" applyBorder="1" applyAlignment="1">
      <alignment vertical="top" wrapText="1"/>
    </xf>
    <xf numFmtId="4" fontId="6" fillId="3" borderId="1" xfId="26" applyNumberFormat="1" applyFont="1" applyFill="1" applyBorder="1" applyAlignment="1">
      <alignment horizontal="right" vertical="justify"/>
    </xf>
    <xf numFmtId="49" fontId="6" fillId="3" borderId="1" xfId="26" applyNumberFormat="1" applyFont="1" applyFill="1" applyBorder="1" applyAlignment="1">
      <alignment horizontal="center" vertical="top"/>
    </xf>
    <xf numFmtId="0" fontId="6" fillId="3" borderId="15" xfId="26" applyNumberFormat="1" applyFont="1" applyFill="1" applyBorder="1" applyAlignment="1">
      <alignment vertical="top" wrapText="1"/>
    </xf>
    <xf numFmtId="0" fontId="26" fillId="0" borderId="0" xfId="26" applyFont="1"/>
    <xf numFmtId="49" fontId="6" fillId="0" borderId="19" xfId="33" applyNumberFormat="1" applyFont="1" applyBorder="1" applyAlignment="1" applyProtection="1">
      <alignment horizontal="left" vertical="center" wrapText="1"/>
    </xf>
    <xf numFmtId="49" fontId="6" fillId="0" borderId="19" xfId="34" applyNumberFormat="1" applyFont="1" applyBorder="1" applyAlignment="1" applyProtection="1">
      <alignment horizontal="left" vertical="center" wrapText="1"/>
    </xf>
    <xf numFmtId="49" fontId="6" fillId="0" borderId="20" xfId="26" applyNumberFormat="1" applyFont="1" applyBorder="1" applyAlignment="1" applyProtection="1">
      <alignment horizontal="left" vertical="center" wrapText="1"/>
    </xf>
    <xf numFmtId="0" fontId="6" fillId="3" borderId="15" xfId="26" applyNumberFormat="1" applyFont="1" applyFill="1" applyBorder="1" applyAlignment="1">
      <alignment horizontal="left" vertical="top" wrapText="1"/>
    </xf>
    <xf numFmtId="165" fontId="6" fillId="0" borderId="19" xfId="33" applyNumberFormat="1" applyFont="1" applyBorder="1" applyAlignment="1" applyProtection="1">
      <alignment horizontal="left" vertical="center" wrapText="1"/>
    </xf>
    <xf numFmtId="0" fontId="6" fillId="3" borderId="1" xfId="21" applyNumberFormat="1" applyFont="1" applyFill="1" applyBorder="1" applyAlignment="1">
      <alignment horizontal="left" vertical="top" wrapText="1"/>
    </xf>
    <xf numFmtId="0" fontId="1" fillId="3" borderId="0" xfId="26" applyFill="1"/>
    <xf numFmtId="49" fontId="6" fillId="0" borderId="19" xfId="26" applyNumberFormat="1" applyFont="1" applyBorder="1" applyAlignment="1" applyProtection="1">
      <alignment horizontal="left" vertical="center" wrapText="1"/>
    </xf>
    <xf numFmtId="0" fontId="6" fillId="0" borderId="0" xfId="26" applyFont="1" applyFill="1" applyAlignment="1">
      <alignment horizontal="center" vertical="center"/>
    </xf>
    <xf numFmtId="0" fontId="6" fillId="0" borderId="0" xfId="26" quotePrefix="1" applyFont="1" applyFill="1" applyAlignment="1">
      <alignment horizontal="center" vertical="center" wrapText="1"/>
    </xf>
    <xf numFmtId="0" fontId="6" fillId="0" borderId="13" xfId="26" applyFont="1" applyFill="1" applyBorder="1" applyAlignment="1">
      <alignment horizontal="center" vertical="center" wrapText="1"/>
    </xf>
    <xf numFmtId="0" fontId="6" fillId="0" borderId="1" xfId="26" applyFont="1" applyFill="1" applyBorder="1" applyAlignment="1">
      <alignment horizontal="center" vertical="center"/>
    </xf>
    <xf numFmtId="0" fontId="2" fillId="0" borderId="0" xfId="8" applyFont="1" applyFill="1" applyAlignment="1">
      <alignment wrapText="1"/>
    </xf>
    <xf numFmtId="4" fontId="4" fillId="0" borderId="1" xfId="25" applyNumberFormat="1" applyFont="1" applyBorder="1" applyAlignment="1" applyProtection="1">
      <alignment horizontal="right" vertical="top" wrapText="1"/>
    </xf>
    <xf numFmtId="4" fontId="4" fillId="0" borderId="1" xfId="25" applyNumberFormat="1" applyFont="1" applyBorder="1" applyAlignment="1" applyProtection="1">
      <alignment horizontal="right" wrapText="1"/>
    </xf>
    <xf numFmtId="4" fontId="4" fillId="2" borderId="1" xfId="11" applyNumberFormat="1" applyFont="1" applyFill="1" applyBorder="1" applyAlignment="1"/>
    <xf numFmtId="4" fontId="20" fillId="0" borderId="0" xfId="35" applyNumberFormat="1" applyFont="1" applyBorder="1" applyAlignment="1" applyProtection="1">
      <alignment horizontal="right" wrapText="1"/>
    </xf>
    <xf numFmtId="49" fontId="4" fillId="0" borderId="9" xfId="18" applyNumberFormat="1" applyFont="1" applyFill="1" applyBorder="1" applyAlignment="1">
      <alignment horizontal="center" vertical="top" wrapText="1"/>
    </xf>
    <xf numFmtId="0" fontId="4" fillId="0" borderId="9" xfId="18" applyFont="1" applyFill="1" applyBorder="1" applyAlignment="1">
      <alignment vertical="top" wrapText="1"/>
    </xf>
    <xf numFmtId="0" fontId="4" fillId="0" borderId="6" xfId="18" applyFont="1" applyFill="1" applyBorder="1" applyAlignment="1">
      <alignment vertical="top" wrapText="1" shrinkToFit="1"/>
    </xf>
    <xf numFmtId="49" fontId="10" fillId="0" borderId="0" xfId="16" applyNumberFormat="1" applyFont="1" applyFill="1" applyAlignment="1">
      <alignment horizontal="right" vertical="top" wrapText="1"/>
    </xf>
    <xf numFmtId="0" fontId="4" fillId="0" borderId="0" xfId="16" applyFont="1" applyFill="1" applyAlignment="1">
      <alignment horizontal="right" vertical="top" wrapText="1"/>
    </xf>
    <xf numFmtId="49" fontId="4" fillId="0" borderId="0" xfId="16" applyNumberFormat="1" applyFont="1" applyFill="1" applyAlignment="1">
      <alignment horizontal="right" vertical="top" wrapText="1"/>
    </xf>
    <xf numFmtId="164" fontId="4" fillId="0" borderId="1" xfId="16" applyNumberFormat="1" applyFont="1" applyFill="1" applyBorder="1" applyAlignment="1">
      <alignment horizontal="center" vertical="top" wrapText="1"/>
    </xf>
    <xf numFmtId="0" fontId="17" fillId="3" borderId="1" xfId="16" applyNumberFormat="1" applyFont="1" applyFill="1" applyBorder="1" applyAlignment="1">
      <alignment vertical="center" wrapText="1"/>
    </xf>
    <xf numFmtId="0" fontId="4" fillId="3" borderId="1" xfId="16" applyFont="1" applyFill="1" applyBorder="1" applyAlignment="1">
      <alignment horizontal="center"/>
    </xf>
    <xf numFmtId="0" fontId="4" fillId="3" borderId="1" xfId="16" applyFont="1" applyFill="1" applyBorder="1" applyAlignment="1">
      <alignment wrapText="1"/>
    </xf>
    <xf numFmtId="0" fontId="4" fillId="3" borderId="1" xfId="16" applyFont="1" applyFill="1" applyBorder="1"/>
    <xf numFmtId="49" fontId="6" fillId="3" borderId="0" xfId="26" applyNumberFormat="1" applyFont="1" applyFill="1" applyAlignment="1">
      <alignment horizontal="right"/>
    </xf>
    <xf numFmtId="0" fontId="1" fillId="3" borderId="0" xfId="26" applyFont="1" applyFill="1"/>
    <xf numFmtId="0" fontId="6" fillId="3" borderId="1" xfId="26" quotePrefix="1" applyFont="1" applyFill="1" applyBorder="1" applyAlignment="1">
      <alignment horizontal="center" vertical="center" wrapText="1"/>
    </xf>
    <xf numFmtId="0" fontId="6" fillId="3" borderId="16" xfId="26" applyNumberFormat="1" applyFont="1" applyFill="1" applyBorder="1" applyAlignment="1">
      <alignment vertical="top" wrapText="1"/>
    </xf>
    <xf numFmtId="0" fontId="6" fillId="0" borderId="15" xfId="0" applyNumberFormat="1" applyFont="1" applyFill="1" applyBorder="1" applyAlignment="1">
      <alignment vertical="top" wrapText="1"/>
    </xf>
    <xf numFmtId="0" fontId="6" fillId="3" borderId="1" xfId="16" applyNumberFormat="1" applyFont="1" applyFill="1" applyBorder="1" applyAlignment="1">
      <alignment vertical="top" wrapText="1"/>
    </xf>
    <xf numFmtId="4" fontId="1" fillId="3" borderId="0" xfId="26" applyNumberFormat="1" applyFont="1" applyFill="1"/>
    <xf numFmtId="0" fontId="4" fillId="2" borderId="1" xfId="23" applyNumberFormat="1" applyFont="1" applyFill="1" applyBorder="1" applyAlignment="1">
      <alignment horizontal="center" vertical="top" wrapText="1"/>
    </xf>
    <xf numFmtId="49" fontId="4" fillId="2" borderId="1" xfId="23" applyNumberFormat="1" applyFont="1" applyFill="1" applyBorder="1" applyAlignment="1">
      <alignment horizontal="center" vertical="top" wrapText="1"/>
    </xf>
    <xf numFmtId="164" fontId="4" fillId="0" borderId="0" xfId="9" applyNumberFormat="1" applyFont="1" applyFill="1" applyAlignment="1">
      <alignment horizontal="right"/>
    </xf>
    <xf numFmtId="0" fontId="4" fillId="3" borderId="1" xfId="16" applyFont="1" applyFill="1" applyBorder="1" applyAlignment="1">
      <alignment horizontal="left" vertical="top" wrapText="1"/>
    </xf>
    <xf numFmtId="49" fontId="6" fillId="0" borderId="1" xfId="26" applyNumberFormat="1" applyFont="1" applyFill="1" applyBorder="1" applyAlignment="1">
      <alignment horizontal="center" vertical="center" textRotation="90" wrapText="1"/>
    </xf>
    <xf numFmtId="49" fontId="6" fillId="0" borderId="1" xfId="26" applyNumberFormat="1" applyFont="1" applyFill="1" applyBorder="1" applyAlignment="1">
      <alignment horizontal="center" vertical="center" wrapText="1"/>
    </xf>
    <xf numFmtId="0" fontId="5" fillId="0" borderId="1" xfId="10" applyFont="1" applyBorder="1" applyAlignment="1">
      <alignment horizontal="center" vertical="center" wrapText="1"/>
    </xf>
    <xf numFmtId="0" fontId="4" fillId="0" borderId="1" xfId="10" applyFont="1" applyBorder="1" applyAlignment="1">
      <alignment horizontal="center" vertical="center" wrapText="1"/>
    </xf>
    <xf numFmtId="0" fontId="4" fillId="0" borderId="1" xfId="10" applyFont="1" applyBorder="1" applyAlignment="1">
      <alignment horizontal="center" vertical="top" wrapText="1"/>
    </xf>
    <xf numFmtId="0" fontId="6" fillId="0" borderId="1" xfId="10" applyFont="1" applyBorder="1" applyAlignment="1">
      <alignment horizontal="center" vertical="top" wrapText="1"/>
    </xf>
    <xf numFmtId="3" fontId="5" fillId="0" borderId="1" xfId="10" applyNumberFormat="1" applyFont="1" applyBorder="1" applyAlignment="1">
      <alignment horizontal="center"/>
    </xf>
    <xf numFmtId="0" fontId="1" fillId="0" borderId="0" xfId="37" applyFont="1"/>
    <xf numFmtId="0" fontId="1" fillId="0" borderId="0" xfId="36" applyFont="1"/>
    <xf numFmtId="0" fontId="9" fillId="0" borderId="0" xfId="36" applyFont="1" applyFill="1"/>
    <xf numFmtId="0" fontId="1" fillId="0" borderId="0" xfId="36" applyFont="1" applyAlignment="1">
      <alignment horizontal="center"/>
    </xf>
    <xf numFmtId="0" fontId="6" fillId="0" borderId="1" xfId="36" applyFont="1" applyBorder="1" applyAlignment="1">
      <alignment horizontal="center" vertical="top" wrapText="1"/>
    </xf>
    <xf numFmtId="0" fontId="6" fillId="0" borderId="1" xfId="36" applyFont="1" applyFill="1" applyBorder="1" applyAlignment="1">
      <alignment horizontal="center" vertical="top" wrapText="1"/>
    </xf>
    <xf numFmtId="0" fontId="4" fillId="0" borderId="1" xfId="36" applyFont="1" applyBorder="1" applyAlignment="1">
      <alignment horizontal="center"/>
    </xf>
    <xf numFmtId="4" fontId="4" fillId="0" borderId="1" xfId="36" applyNumberFormat="1" applyFont="1" applyBorder="1" applyAlignment="1">
      <alignment horizontal="center"/>
    </xf>
    <xf numFmtId="3" fontId="1" fillId="0" borderId="0" xfId="36" applyNumberFormat="1" applyFont="1"/>
    <xf numFmtId="3" fontId="8" fillId="0" borderId="0" xfId="36" applyNumberFormat="1" applyFont="1"/>
    <xf numFmtId="0" fontId="8" fillId="0" borderId="0" xfId="36" applyFont="1"/>
    <xf numFmtId="4" fontId="6" fillId="0" borderId="0" xfId="36" applyNumberFormat="1" applyFont="1" applyBorder="1" applyAlignment="1">
      <alignment horizontal="center"/>
    </xf>
    <xf numFmtId="2" fontId="1" fillId="0" borderId="0" xfId="36" applyNumberFormat="1" applyFont="1"/>
    <xf numFmtId="4" fontId="1" fillId="0" borderId="0" xfId="36" applyNumberFormat="1" applyFont="1"/>
    <xf numFmtId="0" fontId="3" fillId="0" borderId="0" xfId="36" applyFont="1"/>
    <xf numFmtId="0" fontId="4" fillId="0" borderId="1" xfId="36" applyFont="1" applyBorder="1" applyAlignment="1">
      <alignment horizontal="center" vertical="center" wrapText="1"/>
    </xf>
    <xf numFmtId="0" fontId="4" fillId="0" borderId="0" xfId="36" applyFont="1" applyBorder="1" applyAlignment="1">
      <alignment horizontal="left"/>
    </xf>
    <xf numFmtId="3" fontId="6" fillId="0" borderId="0" xfId="36" applyNumberFormat="1" applyFont="1" applyBorder="1" applyAlignment="1">
      <alignment horizontal="center"/>
    </xf>
    <xf numFmtId="0" fontId="6" fillId="3" borderId="0" xfId="26" applyFont="1" applyFill="1"/>
    <xf numFmtId="4" fontId="6" fillId="3" borderId="13" xfId="26" applyNumberFormat="1" applyFont="1" applyFill="1" applyBorder="1" applyAlignment="1">
      <alignment horizontal="center" wrapText="1"/>
    </xf>
    <xf numFmtId="4" fontId="6" fillId="3" borderId="0" xfId="26" applyNumberFormat="1" applyFont="1" applyFill="1" applyBorder="1" applyAlignment="1">
      <alignment horizontal="right" vertical="top"/>
    </xf>
    <xf numFmtId="49" fontId="6" fillId="0" borderId="19" xfId="38" applyNumberFormat="1" applyFont="1" applyBorder="1" applyAlignment="1" applyProtection="1">
      <alignment horizontal="left" vertical="center" wrapText="1"/>
    </xf>
    <xf numFmtId="49" fontId="6" fillId="0" borderId="20" xfId="39" applyNumberFormat="1" applyFont="1" applyBorder="1" applyAlignment="1" applyProtection="1">
      <alignment horizontal="left" vertical="center" wrapText="1"/>
    </xf>
    <xf numFmtId="49" fontId="6" fillId="0" borderId="20" xfId="38" applyNumberFormat="1" applyFont="1" applyBorder="1" applyAlignment="1" applyProtection="1">
      <alignment horizontal="left" vertical="center" wrapText="1"/>
    </xf>
    <xf numFmtId="0" fontId="1" fillId="3" borderId="0" xfId="26" applyFill="1" applyBorder="1"/>
    <xf numFmtId="49" fontId="6" fillId="0" borderId="19" xfId="40" applyNumberFormat="1" applyFont="1" applyBorder="1" applyAlignment="1" applyProtection="1">
      <alignment horizontal="left" vertical="center" wrapText="1"/>
    </xf>
    <xf numFmtId="4" fontId="6" fillId="3" borderId="1" xfId="0" applyNumberFormat="1" applyFont="1" applyFill="1" applyBorder="1" applyAlignment="1">
      <alignment horizontal="right" vertical="top"/>
    </xf>
    <xf numFmtId="4" fontId="6" fillId="3" borderId="1" xfId="26" applyNumberFormat="1" applyFont="1" applyFill="1" applyBorder="1" applyAlignment="1">
      <alignment horizontal="right" vertical="justify" wrapText="1"/>
    </xf>
    <xf numFmtId="4" fontId="6" fillId="3" borderId="0" xfId="26" applyNumberFormat="1" applyFont="1" applyFill="1"/>
    <xf numFmtId="4" fontId="8" fillId="0" borderId="0" xfId="8" applyNumberFormat="1" applyFont="1"/>
    <xf numFmtId="4" fontId="1" fillId="0" borderId="0" xfId="8" applyNumberFormat="1" applyFont="1"/>
    <xf numFmtId="4" fontId="6" fillId="0" borderId="0" xfId="10" applyNumberFormat="1" applyFont="1"/>
    <xf numFmtId="49" fontId="4" fillId="0" borderId="20" xfId="41" applyNumberFormat="1" applyFont="1" applyBorder="1" applyAlignment="1" applyProtection="1">
      <alignment horizontal="left" vertical="center" wrapText="1"/>
    </xf>
    <xf numFmtId="49" fontId="6" fillId="3" borderId="0" xfId="26" applyNumberFormat="1" applyFont="1" applyFill="1" applyAlignment="1">
      <alignment wrapText="1"/>
    </xf>
    <xf numFmtId="49" fontId="6" fillId="3" borderId="0" xfId="26" quotePrefix="1" applyNumberFormat="1" applyFont="1" applyFill="1" applyAlignment="1">
      <alignment wrapText="1"/>
    </xf>
    <xf numFmtId="4" fontId="6" fillId="3" borderId="1" xfId="26" applyNumberFormat="1" applyFont="1" applyFill="1" applyBorder="1" applyAlignment="1">
      <alignment horizontal="right" vertical="top"/>
    </xf>
    <xf numFmtId="0" fontId="6" fillId="3" borderId="0" xfId="26" applyFont="1" applyFill="1" applyAlignment="1">
      <alignment horizontal="right"/>
    </xf>
    <xf numFmtId="49" fontId="6" fillId="0" borderId="0" xfId="26" applyNumberFormat="1" applyFont="1" applyFill="1" applyAlignment="1">
      <alignment vertical="top" wrapText="1"/>
    </xf>
    <xf numFmtId="0" fontId="28" fillId="0" borderId="0" xfId="25" applyFont="1" applyBorder="1" applyAlignment="1" applyProtection="1"/>
    <xf numFmtId="0" fontId="29" fillId="0" borderId="0" xfId="25" applyFont="1" applyBorder="1" applyAlignment="1" applyProtection="1">
      <alignment horizontal="center"/>
    </xf>
    <xf numFmtId="166" fontId="29" fillId="0" borderId="0" xfId="25" applyNumberFormat="1" applyFont="1" applyBorder="1" applyAlignment="1" applyProtection="1">
      <alignment horizontal="center"/>
    </xf>
    <xf numFmtId="0" fontId="28" fillId="0" borderId="0" xfId="25" applyFont="1" applyBorder="1" applyAlignment="1" applyProtection="1">
      <alignment horizontal="left" vertical="top" wrapText="1"/>
    </xf>
    <xf numFmtId="0" fontId="28" fillId="0" borderId="0" xfId="25" applyFont="1" applyBorder="1" applyAlignment="1" applyProtection="1">
      <alignment wrapText="1"/>
    </xf>
    <xf numFmtId="0" fontId="7" fillId="0" borderId="0" xfId="25" applyFont="1" applyBorder="1" applyAlignment="1" applyProtection="1">
      <alignment vertical="top" wrapText="1"/>
    </xf>
    <xf numFmtId="0" fontId="4" fillId="0" borderId="0" xfId="25" applyFont="1" applyAlignment="1">
      <alignment vertical="top"/>
    </xf>
    <xf numFmtId="0" fontId="4" fillId="0" borderId="0" xfId="25" applyFont="1" applyBorder="1" applyAlignment="1" applyProtection="1">
      <alignment vertical="top"/>
    </xf>
    <xf numFmtId="49" fontId="4" fillId="0" borderId="1" xfId="25" applyNumberFormat="1" applyFont="1" applyBorder="1" applyAlignment="1" applyProtection="1">
      <alignment horizontal="center" vertical="top"/>
    </xf>
    <xf numFmtId="49" fontId="4" fillId="0" borderId="1" xfId="25" applyNumberFormat="1" applyFont="1" applyBorder="1" applyAlignment="1" applyProtection="1">
      <alignment horizontal="left" vertical="top" wrapText="1"/>
    </xf>
    <xf numFmtId="49" fontId="4" fillId="0" borderId="1" xfId="25" applyNumberFormat="1" applyFont="1" applyBorder="1" applyAlignment="1" applyProtection="1">
      <alignment horizontal="center" vertical="top" wrapText="1"/>
    </xf>
    <xf numFmtId="165" fontId="4" fillId="0" borderId="1" xfId="25" applyNumberFormat="1" applyFont="1" applyBorder="1" applyAlignment="1" applyProtection="1">
      <alignment horizontal="left" vertical="top" wrapText="1"/>
    </xf>
    <xf numFmtId="49" fontId="4" fillId="0" borderId="1" xfId="25" applyNumberFormat="1" applyFont="1" applyBorder="1" applyAlignment="1" applyProtection="1">
      <alignment horizontal="left" vertical="top"/>
    </xf>
    <xf numFmtId="164" fontId="4" fillId="0" borderId="0" xfId="9" applyNumberFormat="1" applyFont="1" applyFill="1" applyAlignment="1">
      <alignment vertical="top"/>
    </xf>
    <xf numFmtId="0" fontId="4" fillId="0" borderId="0" xfId="25" applyFont="1" applyBorder="1" applyAlignment="1" applyProtection="1">
      <alignment horizontal="right" vertical="top"/>
    </xf>
    <xf numFmtId="0" fontId="4" fillId="0" borderId="0" xfId="25" applyFont="1" applyBorder="1" applyAlignment="1" applyProtection="1">
      <alignment horizontal="left" vertical="top"/>
    </xf>
    <xf numFmtId="4" fontId="4" fillId="0" borderId="0" xfId="25" applyNumberFormat="1" applyFont="1" applyAlignment="1">
      <alignment vertical="top"/>
    </xf>
    <xf numFmtId="0" fontId="4" fillId="0" borderId="1" xfId="25" applyFont="1" applyBorder="1" applyAlignment="1">
      <alignment horizontal="center" vertical="top"/>
    </xf>
    <xf numFmtId="4" fontId="4" fillId="0" borderId="1" xfId="25" applyNumberFormat="1" applyFont="1" applyBorder="1" applyAlignment="1" applyProtection="1">
      <alignment horizontal="right" vertical="top"/>
    </xf>
    <xf numFmtId="0" fontId="31" fillId="0" borderId="0" xfId="42" applyFont="1" applyBorder="1" applyAlignment="1" applyProtection="1"/>
    <xf numFmtId="0" fontId="30" fillId="0" borderId="0" xfId="42"/>
    <xf numFmtId="0" fontId="32" fillId="0" borderId="0" xfId="42" applyFont="1" applyBorder="1" applyAlignment="1" applyProtection="1">
      <alignment horizontal="center"/>
    </xf>
    <xf numFmtId="0" fontId="31" fillId="0" borderId="0" xfId="42" applyFont="1" applyBorder="1" applyAlignment="1" applyProtection="1">
      <alignment horizontal="left" vertical="top" wrapText="1"/>
    </xf>
    <xf numFmtId="0" fontId="4" fillId="0" borderId="0" xfId="25" applyFont="1" applyBorder="1" applyAlignment="1" applyProtection="1">
      <alignment horizontal="center" vertical="top"/>
    </xf>
    <xf numFmtId="0" fontId="4" fillId="0" borderId="0" xfId="25" applyFont="1" applyBorder="1" applyAlignment="1" applyProtection="1">
      <alignment horizontal="center" vertical="top"/>
    </xf>
    <xf numFmtId="0" fontId="4" fillId="0" borderId="0" xfId="42" applyFont="1" applyAlignment="1">
      <alignment vertical="top"/>
    </xf>
    <xf numFmtId="0" fontId="4" fillId="0" borderId="1" xfId="42" applyFont="1" applyBorder="1" applyAlignment="1">
      <alignment horizontal="center" vertical="top"/>
    </xf>
    <xf numFmtId="49" fontId="4" fillId="0" borderId="1" xfId="42" applyNumberFormat="1" applyFont="1" applyBorder="1" applyAlignment="1" applyProtection="1">
      <alignment horizontal="center" vertical="top" wrapText="1"/>
    </xf>
    <xf numFmtId="4" fontId="4" fillId="0" borderId="1" xfId="42" applyNumberFormat="1" applyFont="1" applyBorder="1" applyAlignment="1" applyProtection="1">
      <alignment horizontal="right" vertical="top" wrapText="1"/>
    </xf>
    <xf numFmtId="49" fontId="4" fillId="0" borderId="1" xfId="42" applyNumberFormat="1" applyFont="1" applyBorder="1" applyAlignment="1" applyProtection="1">
      <alignment horizontal="center" vertical="top"/>
    </xf>
    <xf numFmtId="4" fontId="4" fillId="0" borderId="1" xfId="42" applyNumberFormat="1" applyFont="1" applyBorder="1" applyAlignment="1" applyProtection="1">
      <alignment horizontal="right" vertical="top"/>
    </xf>
    <xf numFmtId="0" fontId="4" fillId="0" borderId="1" xfId="10" applyFont="1" applyBorder="1" applyAlignment="1">
      <alignment horizontal="center" vertical="center" wrapText="1"/>
    </xf>
    <xf numFmtId="0" fontId="4" fillId="0" borderId="1" xfId="10" applyFont="1" applyBorder="1" applyAlignment="1">
      <alignment horizontal="center" vertical="top" wrapText="1"/>
    </xf>
    <xf numFmtId="49" fontId="4" fillId="0" borderId="1" xfId="42" applyNumberFormat="1" applyFont="1" applyBorder="1" applyAlignment="1" applyProtection="1">
      <alignment horizontal="left" vertical="top" wrapText="1"/>
    </xf>
    <xf numFmtId="165" fontId="4" fillId="0" borderId="1" xfId="42" applyNumberFormat="1" applyFont="1" applyBorder="1" applyAlignment="1" applyProtection="1">
      <alignment horizontal="left" vertical="top" wrapText="1"/>
    </xf>
    <xf numFmtId="49" fontId="4" fillId="0" borderId="1" xfId="42" applyNumberFormat="1" applyFont="1" applyBorder="1" applyAlignment="1" applyProtection="1">
      <alignment horizontal="left" vertical="top"/>
    </xf>
    <xf numFmtId="164" fontId="4" fillId="0" borderId="0" xfId="9" applyNumberFormat="1" applyFont="1" applyFill="1" applyAlignment="1">
      <alignment horizontal="right"/>
    </xf>
    <xf numFmtId="0" fontId="2" fillId="0" borderId="0" xfId="8" applyFont="1" applyFill="1" applyAlignment="1">
      <alignment horizontal="right"/>
    </xf>
    <xf numFmtId="164" fontId="11" fillId="0" borderId="0" xfId="18" applyNumberFormat="1" applyFont="1" applyFill="1" applyAlignment="1">
      <alignment horizontal="center" wrapText="1"/>
    </xf>
    <xf numFmtId="0" fontId="11" fillId="0" borderId="0" xfId="18" applyFont="1" applyFill="1" applyAlignment="1">
      <alignment horizontal="center" wrapText="1"/>
    </xf>
    <xf numFmtId="0" fontId="2" fillId="0" borderId="0" xfId="8" applyFont="1" applyFill="1" applyAlignment="1">
      <alignment horizontal="right" wrapText="1"/>
    </xf>
    <xf numFmtId="0" fontId="4" fillId="3" borderId="1" xfId="16" applyFont="1" applyFill="1" applyBorder="1" applyAlignment="1">
      <alignment horizontal="left" vertical="top" wrapText="1"/>
    </xf>
    <xf numFmtId="0" fontId="4" fillId="0" borderId="0" xfId="22" applyFont="1" applyFill="1" applyAlignment="1">
      <alignment horizontal="right" vertical="top" wrapText="1"/>
    </xf>
    <xf numFmtId="0" fontId="0" fillId="0" borderId="0" xfId="0" applyAlignment="1">
      <alignment horizontal="right" vertical="top" wrapText="1"/>
    </xf>
    <xf numFmtId="0" fontId="4" fillId="0" borderId="0" xfId="16" applyFont="1" applyFill="1" applyAlignment="1">
      <alignment horizontal="center" vertical="top"/>
    </xf>
    <xf numFmtId="0" fontId="6" fillId="0" borderId="1" xfId="26" applyNumberFormat="1" applyFont="1" applyFill="1" applyBorder="1" applyAlignment="1">
      <alignment horizontal="left" vertical="top" wrapText="1"/>
    </xf>
    <xf numFmtId="49" fontId="6" fillId="0" borderId="0" xfId="26" applyNumberFormat="1" applyFont="1" applyFill="1" applyAlignment="1">
      <alignment horizontal="right" vertical="top" wrapText="1"/>
    </xf>
    <xf numFmtId="49" fontId="6" fillId="0" borderId="0" xfId="26" applyNumberFormat="1" applyFont="1" applyFill="1" applyAlignment="1">
      <alignment horizontal="right"/>
    </xf>
    <xf numFmtId="0" fontId="4" fillId="0" borderId="0" xfId="26" applyFont="1" applyFill="1" applyBorder="1" applyAlignment="1">
      <alignment horizontal="center" wrapText="1"/>
    </xf>
    <xf numFmtId="0" fontId="6" fillId="0" borderId="14" xfId="26" applyFont="1" applyFill="1" applyBorder="1" applyAlignment="1">
      <alignment horizontal="center" vertical="center" textRotation="90" wrapText="1"/>
    </xf>
    <xf numFmtId="0" fontId="6" fillId="0" borderId="18" xfId="26" applyFont="1" applyFill="1" applyBorder="1" applyAlignment="1">
      <alignment horizontal="center" vertical="center" textRotation="90" wrapText="1"/>
    </xf>
    <xf numFmtId="0" fontId="6" fillId="0" borderId="9" xfId="26" applyFont="1" applyFill="1" applyBorder="1" applyAlignment="1">
      <alignment horizontal="center" vertical="center" textRotation="90" wrapText="1"/>
    </xf>
    <xf numFmtId="49" fontId="6" fillId="0" borderId="15" xfId="26" applyNumberFormat="1" applyFont="1" applyFill="1" applyBorder="1" applyAlignment="1">
      <alignment horizontal="center" vertical="center" wrapText="1"/>
    </xf>
    <xf numFmtId="49" fontId="6" fillId="0" borderId="16" xfId="26" applyNumberFormat="1" applyFont="1" applyFill="1" applyBorder="1" applyAlignment="1">
      <alignment horizontal="center" vertical="center" wrapText="1"/>
    </xf>
    <xf numFmtId="49" fontId="6" fillId="0" borderId="17" xfId="26" applyNumberFormat="1" applyFont="1" applyFill="1" applyBorder="1" applyAlignment="1">
      <alignment horizontal="center" vertical="center" wrapText="1"/>
    </xf>
    <xf numFmtId="0" fontId="6" fillId="0" borderId="14" xfId="26" applyNumberFormat="1" applyFont="1" applyFill="1" applyBorder="1" applyAlignment="1">
      <alignment horizontal="center" vertical="center" wrapText="1"/>
    </xf>
    <xf numFmtId="0" fontId="6" fillId="0" borderId="18" xfId="26" applyNumberFormat="1" applyFont="1" applyFill="1" applyBorder="1" applyAlignment="1">
      <alignment horizontal="center" vertical="center" wrapText="1"/>
    </xf>
    <xf numFmtId="0" fontId="6" fillId="0" borderId="9" xfId="26" applyNumberFormat="1" applyFont="1" applyFill="1" applyBorder="1" applyAlignment="1">
      <alignment horizontal="center" vertical="center" wrapText="1"/>
    </xf>
    <xf numFmtId="0" fontId="6" fillId="3" borderId="14" xfId="26" applyFont="1" applyFill="1" applyBorder="1" applyAlignment="1">
      <alignment horizontal="center" vertical="center" wrapText="1"/>
    </xf>
    <xf numFmtId="0" fontId="6" fillId="3" borderId="18" xfId="26" applyFont="1" applyFill="1" applyBorder="1" applyAlignment="1">
      <alignment horizontal="center" vertical="center" wrapText="1"/>
    </xf>
    <xf numFmtId="0" fontId="6" fillId="3" borderId="9" xfId="26" applyFont="1" applyFill="1" applyBorder="1" applyAlignment="1">
      <alignment horizontal="center" vertical="center" wrapText="1"/>
    </xf>
    <xf numFmtId="49" fontId="6" fillId="0" borderId="1" xfId="26" applyNumberFormat="1" applyFont="1" applyFill="1" applyBorder="1" applyAlignment="1">
      <alignment horizontal="center" vertical="center" textRotation="90" wrapText="1"/>
    </xf>
    <xf numFmtId="49" fontId="6" fillId="0" borderId="1" xfId="26" applyNumberFormat="1" applyFont="1" applyFill="1" applyBorder="1" applyAlignment="1">
      <alignment horizontal="center" vertical="center" wrapText="1"/>
    </xf>
    <xf numFmtId="0" fontId="4" fillId="0" borderId="0" xfId="8" applyFont="1" applyFill="1" applyAlignment="1">
      <alignment horizontal="right"/>
    </xf>
    <xf numFmtId="0" fontId="4" fillId="0" borderId="0" xfId="23" applyFont="1" applyFill="1" applyAlignment="1">
      <alignment horizontal="center" vertical="center" wrapText="1"/>
    </xf>
    <xf numFmtId="0" fontId="4" fillId="0" borderId="0" xfId="8" applyFont="1" applyFill="1" applyAlignment="1">
      <alignment horizontal="right" wrapText="1"/>
    </xf>
    <xf numFmtId="0" fontId="4" fillId="0" borderId="0" xfId="25" applyNumberFormat="1" applyFont="1" applyAlignment="1">
      <alignment horizontal="left" vertical="top" wrapText="1"/>
    </xf>
    <xf numFmtId="0" fontId="4" fillId="0" borderId="0" xfId="25" applyFont="1" applyBorder="1" applyAlignment="1" applyProtection="1">
      <alignment horizontal="center" vertical="top"/>
    </xf>
    <xf numFmtId="0" fontId="4" fillId="0" borderId="0" xfId="25" applyFont="1" applyBorder="1" applyAlignment="1" applyProtection="1">
      <alignment horizontal="left" vertical="top"/>
    </xf>
    <xf numFmtId="49" fontId="4" fillId="0" borderId="1" xfId="25" applyNumberFormat="1" applyFont="1" applyBorder="1" applyAlignment="1" applyProtection="1">
      <alignment horizontal="center" vertical="top" wrapText="1"/>
    </xf>
    <xf numFmtId="49" fontId="4" fillId="0" borderId="1" xfId="0" applyNumberFormat="1" applyFont="1" applyFill="1" applyBorder="1" applyAlignment="1">
      <alignment horizontal="center" vertical="top" wrapText="1"/>
    </xf>
    <xf numFmtId="0" fontId="4" fillId="0" borderId="0" xfId="25" applyFont="1" applyAlignment="1">
      <alignment horizontal="center" vertical="top" wrapText="1"/>
    </xf>
    <xf numFmtId="0" fontId="4" fillId="2" borderId="1" xfId="11" applyFont="1" applyFill="1" applyBorder="1" applyAlignment="1">
      <alignment horizontal="center" vertical="top"/>
    </xf>
    <xf numFmtId="0" fontId="18" fillId="0" borderId="0" xfId="11" applyFont="1" applyFill="1" applyAlignment="1">
      <alignment horizontal="center" vertical="center" wrapText="1"/>
    </xf>
    <xf numFmtId="0" fontId="4" fillId="0" borderId="1" xfId="10" applyFont="1" applyBorder="1" applyAlignment="1">
      <alignment horizontal="left"/>
    </xf>
    <xf numFmtId="0" fontId="4" fillId="2" borderId="0" xfId="10" applyFont="1" applyFill="1" applyAlignment="1">
      <alignment horizontal="center" vertical="top" wrapText="1"/>
    </xf>
    <xf numFmtId="0" fontId="1" fillId="2" borderId="0" xfId="10" applyFont="1" applyFill="1" applyAlignment="1">
      <alignment horizontal="center" vertical="top"/>
    </xf>
    <xf numFmtId="0" fontId="4" fillId="0" borderId="0" xfId="7" applyFont="1" applyAlignment="1">
      <alignment horizontal="center" wrapText="1"/>
    </xf>
    <xf numFmtId="0" fontId="5" fillId="0" borderId="1" xfId="10" applyFont="1" applyBorder="1" applyAlignment="1">
      <alignment horizontal="center" vertical="center" wrapText="1"/>
    </xf>
    <xf numFmtId="0" fontId="5" fillId="0" borderId="1" xfId="10" applyFont="1" applyBorder="1" applyAlignment="1">
      <alignment horizontal="left"/>
    </xf>
    <xf numFmtId="0" fontId="9" fillId="0" borderId="0" xfId="8" applyFont="1" applyFill="1" applyAlignment="1">
      <alignment horizontal="right" vertical="top" wrapText="1"/>
    </xf>
    <xf numFmtId="0" fontId="4" fillId="0" borderId="0" xfId="10" applyFont="1" applyAlignment="1">
      <alignment horizontal="center" vertical="justify" wrapText="1"/>
    </xf>
    <xf numFmtId="0" fontId="4" fillId="0" borderId="1" xfId="36" applyFont="1" applyBorder="1" applyAlignment="1">
      <alignment horizontal="left"/>
    </xf>
    <xf numFmtId="0" fontId="4" fillId="0" borderId="0" xfId="36" applyFont="1" applyAlignment="1">
      <alignment horizontal="center" vertical="top" wrapText="1"/>
    </xf>
    <xf numFmtId="0" fontId="2" fillId="0" borderId="0" xfId="8" applyFont="1" applyFill="1" applyAlignment="1">
      <alignment horizontal="right" vertical="top" wrapText="1"/>
    </xf>
    <xf numFmtId="0" fontId="4" fillId="0" borderId="1" xfId="36" applyFont="1" applyBorder="1" applyAlignment="1">
      <alignment horizontal="center" vertical="center" wrapText="1"/>
    </xf>
    <xf numFmtId="0" fontId="4" fillId="0" borderId="1" xfId="10" applyFont="1" applyBorder="1" applyAlignment="1">
      <alignment horizontal="center" vertical="center" wrapText="1"/>
    </xf>
    <xf numFmtId="0" fontId="11" fillId="0" borderId="0" xfId="9" applyFont="1" applyFill="1" applyAlignment="1">
      <alignment horizontal="center" vertical="center" wrapText="1"/>
    </xf>
    <xf numFmtId="164" fontId="11" fillId="0" borderId="0" xfId="9" applyNumberFormat="1" applyFont="1" applyFill="1" applyAlignment="1">
      <alignment horizontal="center" wrapText="1"/>
    </xf>
    <xf numFmtId="0" fontId="11" fillId="0" borderId="0" xfId="9" applyFont="1" applyFill="1" applyAlignment="1">
      <alignment horizontal="center" wrapText="1"/>
    </xf>
    <xf numFmtId="0" fontId="11" fillId="0" borderId="0" xfId="10" applyFont="1" applyAlignment="1">
      <alignment horizontal="center" vertical="top" wrapText="1"/>
    </xf>
    <xf numFmtId="0" fontId="11" fillId="0" borderId="0" xfId="10" applyFont="1" applyAlignment="1">
      <alignment horizontal="center" vertical="justify" wrapText="1"/>
    </xf>
    <xf numFmtId="0" fontId="22" fillId="0" borderId="0" xfId="0" applyFont="1" applyAlignment="1">
      <alignment horizontal="center" wrapText="1"/>
    </xf>
    <xf numFmtId="0" fontId="4" fillId="0" borderId="1" xfId="10" applyFont="1" applyBorder="1" applyAlignment="1">
      <alignment horizontal="center" vertical="top" wrapText="1"/>
    </xf>
  </cellXfs>
  <cellStyles count="43">
    <cellStyle name=" 1" xfId="1"/>
    <cellStyle name="Обычный" xfId="0" builtinId="0"/>
    <cellStyle name="Обычный 10" xfId="25"/>
    <cellStyle name="Обычный 11" xfId="32"/>
    <cellStyle name="Обычный 12" xfId="42"/>
    <cellStyle name="Обычный 2" xfId="2"/>
    <cellStyle name="Обычный 2 2" xfId="26"/>
    <cellStyle name="Обычный 3" xfId="3"/>
    <cellStyle name="Обычный 3 2" xfId="4"/>
    <cellStyle name="Обычный 3_к Решению прил 2014-2016" xfId="5"/>
    <cellStyle name="Обычный 4" xfId="6"/>
    <cellStyle name="Обычный 5" xfId="16"/>
    <cellStyle name="Обычный 6" xfId="17"/>
    <cellStyle name="Обычный 6 2" xfId="27"/>
    <cellStyle name="Обычный 7" xfId="28"/>
    <cellStyle name="Обычный 8" xfId="29"/>
    <cellStyle name="Обычный 9" xfId="30"/>
    <cellStyle name="Обычный_2019" xfId="34"/>
    <cellStyle name="Обычный_2019_1" xfId="33"/>
    <cellStyle name="Обычный_администраторы" xfId="41"/>
    <cellStyle name="Обычный_Бюджет 2011-2013 II чтение приложения" xfId="7"/>
    <cellStyle name="Обычный_дох2019прил4" xfId="38"/>
    <cellStyle name="Обычный_дох2019прил4_1" xfId="40"/>
    <cellStyle name="Обычный_дох2019прил4_2" xfId="39"/>
    <cellStyle name="Обычный_Доходы Районный 30.05.2012г" xfId="20"/>
    <cellStyle name="Обычный_Изменения на 29.10.2008" xfId="8"/>
    <cellStyle name="Обычный_Источники приложение №1" xfId="18"/>
    <cellStyle name="Обычный_истприл1" xfId="35"/>
    <cellStyle name="Обычный_Лист1" xfId="21"/>
    <cellStyle name="Обычный_Лист3" xfId="19"/>
    <cellStyle name="Обычный_прилож по адм комиссиям" xfId="36"/>
    <cellStyle name="Обычный_приложения 1,3,5,6,7,8,13,14" xfId="9"/>
    <cellStyle name="Обычный_Приложения к бюджету 2010-2012гг II чтение" xfId="10"/>
    <cellStyle name="Обычный_Приложения к решению" xfId="37"/>
    <cellStyle name="Обычный_Районный бюджет-доходы на 2009-2011г" xfId="22"/>
    <cellStyle name="Обычный_расходы (ФУНК)" xfId="23"/>
    <cellStyle name="Обычный_Функционалка 2" xfId="24"/>
    <cellStyle name="Стиль 1" xfId="11"/>
    <cellStyle name="Финансовый 2" xfId="12"/>
    <cellStyle name="Финансовый 3" xfId="13"/>
    <cellStyle name="Финансовый 4" xfId="14"/>
    <cellStyle name="Финансовый 5" xfId="15"/>
    <cellStyle name="Финансовый 5 2" xfId="3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emrih\Documents%20and%20Settings\fu-anjaeva.ADM24.000\&#1052;&#1086;&#1080;%20&#1076;&#1086;&#1082;&#1091;&#1084;&#1077;&#1085;&#1090;&#1099;\&#1058;&#1072;&#1103;\&#1041;&#1102;&#1078;&#1077;&#1090;&#1099;\&#1041;&#1102;&#1076;&#1078;&#1077;&#1090;%202010-2012\&#1088;&#1072;&#1081;&#1089;&#1086;&#1074;&#1077;&#1090;\II%20&#1090;&#1077;&#1085;&#1080;&#1077;%20&#8470;51-407&#1088;%20&#1086;&#1090;%2022.12.09\&#1055;&#1088;&#1080;&#1083;&#1086;&#1078;&#1077;&#1085;&#1080;&#1103;%20&#1082;%20&#1073;&#1102;&#1076;&#1078;&#1077;&#1090;&#1091;%202010-2012&#1075;&#1075;%20II%20&#1095;&#1090;&#1077;&#1085;&#1080;&#107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emrih\Documents%20and%20Settings\fu-anjaeva.ADM24\&#1052;&#1086;&#1080;%20&#1076;&#1086;&#1082;&#1091;&#1084;&#1077;&#1085;&#1090;&#1099;\&#1058;&#1072;&#1103;\&#1041;&#1102;&#1078;&#1077;&#1090;&#1099;\&#1073;&#1102;&#1076;&#1078;&#1077;&#1090;%202010-2012\&#1088;&#1072;&#1081;&#1089;&#1086;&#1074;&#1077;&#1090;\&#1055;&#1088;&#1080;&#1083;&#1086;&#1078;&#1077;&#1085;&#1080;&#1103;%20&#1082;%20&#1073;&#1102;&#1076;&#1078;&#1077;&#1090;&#1091;%202010-2012&#1075;&#107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emrih\Documents%20and%20Settings\fu-anjaeva.ADM24\&#1052;&#1086;&#1080;%20&#1076;&#1086;&#1082;&#1091;&#1084;&#1077;&#1085;&#1090;&#1099;\&#1058;&#1072;&#1103;\&#1041;&#1102;&#1078;&#1077;&#1090;&#1099;\&#1073;&#1102;&#1076;&#1078;&#1077;&#1090;%202010-2012\&#1088;&#1072;&#1081;&#1089;&#1086;&#1074;&#1077;&#1090;\II%20&#1090;&#1077;&#1085;&#1080;&#1077;%20&#8470;51-407&#1088;%20&#1086;&#1090;%2022.12.09\&#1055;&#1088;&#1080;&#1083;&#1086;&#1078;&#1077;&#1085;&#1080;&#1103;%20&#1082;%20&#1073;&#1102;&#1076;&#1078;&#1077;&#1090;&#1091;%202010-2012&#1075;&#1075;%20II%20&#1095;&#1090;&#1077;&#1085;&#1080;&#107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fu-anjaeva.ADM24.000/&#1052;&#1086;&#1080;%20&#1076;&#1086;&#1082;&#1091;&#1084;&#1077;&#1085;&#1090;&#1099;/&#1058;&#1072;&#1103;/&#1041;&#1102;&#1078;&#1077;&#1090;&#1099;/&#1041;&#1102;&#1076;&#1078;&#1077;&#1090;%202010-2012/&#1088;&#1072;&#1081;&#1089;&#1086;&#1074;&#1077;&#1090;/II%20&#1090;&#1077;&#1085;&#1080;&#1077;%20&#8470;51-407&#1088;%20&#1086;&#1090;%2022.12.09/&#1055;&#1088;&#1080;&#1083;&#1086;&#1078;&#1077;&#1085;&#1080;&#1103;%20&#1082;%20&#1073;&#1102;&#1076;&#1078;&#1077;&#1090;&#1091;%202010-2012&#1075;&#1075;%20II%20&#1095;&#1090;&#1077;&#1085;&#1080;&#107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u-anjaeva\&#1086;&#1073;&#1084;&#1077;&#1085;\Documents%20and%20Settings\fu-anjaeva.ADM24.000\&#1052;&#1086;&#1080;%20&#1076;&#1086;&#1082;&#1091;&#1084;&#1077;&#1085;&#1090;&#1099;\&#1058;&#1072;&#1103;\&#1041;&#1102;&#1078;&#1077;&#1090;&#1099;\&#1041;&#1102;&#1076;&#1078;&#1077;&#1090;%202010-2012\&#1088;&#1072;&#1081;&#1089;&#1086;&#1074;&#1077;&#1090;\II%20&#1090;&#1077;&#1085;&#1080;&#1077;%20&#8470;51-407&#1088;%20&#1086;&#1090;%2022.12.09\&#1055;&#1088;&#1080;&#1083;&#1086;&#1078;&#1077;&#1085;&#1080;&#1103;%20&#1082;%20&#1073;&#1102;&#1076;&#1078;&#1077;&#1090;&#1091;%202010-2012&#1075;&#1075;%20II%20&#1095;&#1090;&#1077;&#1085;&#1080;&#107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u-emrih\Users\&#1051;&#1102;&#1073;&#1086;&#1074;&#1100;\Desktop\&#1073;&#1102;&#1076;&#1078;&#1077;&#1090;%202013\&#1041;&#1102;&#1076;&#1078;&#1077;&#1090;%20&#1076;&#1083;&#1103;%20&#1070;&#1088;&#1095;&#1077;&#1085;&#1082;&#1086;%20&#1057;.&#1053;\&#1055;&#1088;&#1080;&#1083;&#1086;&#1078;&#1077;&#1085;&#1080;&#1103;%20&#1082;%20&#1088;&#1077;&#1096;&#1077;&#1085;&#1080;&#1102;%20&#1085;&#1072;%202013-2015&#1075;&#107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u-emrih\Users\&#1051;&#1102;&#1073;&#1086;&#1074;&#1100;\Desktop\&#1087;&#1088;&#1084;&#1083;&#1086;&#1078;&#1077;&#1085;&#1080;&#1103;%20&#1082;%20&#1087;&#1088;&#1086;&#1077;&#1082;&#1090;&#1091;%202014-201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ст"/>
      <sheetName val="адм дох"/>
      <sheetName val="адм ист"/>
      <sheetName val="доходы "/>
      <sheetName val="функ"/>
      <sheetName val="вед"/>
      <sheetName val="публич."/>
      <sheetName val="программы"/>
      <sheetName val="ФФП+рег"/>
      <sheetName val="воин"/>
      <sheetName val="отходы"/>
      <sheetName val="сбалан"/>
      <sheetName val="заимст"/>
      <sheetName val="Перечень"/>
      <sheetName val="адм ком"/>
      <sheetName val="пределы"/>
      <sheetName val="прогноз"/>
      <sheetName val="ожидаемое"/>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ст"/>
      <sheetName val="адм дох"/>
      <sheetName val="адм ист"/>
      <sheetName val="доходы"/>
      <sheetName val="функ"/>
      <sheetName val="вед"/>
      <sheetName val="публич."/>
      <sheetName val="программы"/>
      <sheetName val="ФФП+рег"/>
      <sheetName val="воин"/>
      <sheetName val="отходы"/>
      <sheetName val="сбалан"/>
      <sheetName val="заимст"/>
      <sheetName val="Перечень"/>
      <sheetName val="пределы"/>
      <sheetName val="прогноз"/>
      <sheetName val="ожидаемое"/>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ст"/>
      <sheetName val="адм дох"/>
      <sheetName val="адм ист"/>
      <sheetName val="доходы "/>
      <sheetName val="функ"/>
      <sheetName val="вед"/>
      <sheetName val="публич."/>
      <sheetName val="программы"/>
      <sheetName val="ФФП+рег"/>
      <sheetName val="воин"/>
      <sheetName val="отходы"/>
      <sheetName val="сбалан"/>
      <sheetName val="заимст"/>
      <sheetName val="Перечень"/>
      <sheetName val="адм ком"/>
      <sheetName val="пределы"/>
      <sheetName val="прогноз"/>
      <sheetName val="ожидаемое"/>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ист"/>
      <sheetName val="адм дох"/>
      <sheetName val="адм ист"/>
      <sheetName val="доходы "/>
      <sheetName val="функ"/>
      <sheetName val="вед"/>
      <sheetName val="публич."/>
      <sheetName val="программы"/>
      <sheetName val="ФФП+рег"/>
      <sheetName val="воин"/>
      <sheetName val="отходы"/>
      <sheetName val="сбалан"/>
      <sheetName val="заимст"/>
      <sheetName val="Перечень"/>
      <sheetName val="адм ком"/>
      <sheetName val="пределы"/>
      <sheetName val="прогноз"/>
      <sheetName val="ожидаемое"/>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ист"/>
      <sheetName val="адм дох"/>
      <sheetName val="адм ист"/>
      <sheetName val="доходы "/>
      <sheetName val="функ"/>
      <sheetName val="вед"/>
      <sheetName val="публич."/>
      <sheetName val="программы"/>
      <sheetName val="ФФП+рег"/>
      <sheetName val="воин"/>
      <sheetName val="отходы"/>
      <sheetName val="сбалан"/>
      <sheetName val="заимст"/>
      <sheetName val="Перечень"/>
      <sheetName val="адм ком"/>
      <sheetName val="пределы"/>
      <sheetName val="прогноз"/>
      <sheetName val="ожидаемое"/>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адм дох"/>
      <sheetName val="адм ист"/>
      <sheetName val="дох2013"/>
      <sheetName val="дох2014-15"/>
      <sheetName val="функ"/>
      <sheetName val="вед2013"/>
      <sheetName val="вед2014-15"/>
      <sheetName val="ДЦП"/>
      <sheetName val="ВЦП"/>
      <sheetName val="воин"/>
      <sheetName val="сбалан"/>
      <sheetName val="адм ком"/>
      <sheetName val="заимст"/>
      <sheetName val="прогноз"/>
      <sheetName val="ожид 2011"/>
    </sheetNames>
    <sheetDataSet>
      <sheetData sheetId="0" refreshError="1"/>
      <sheetData sheetId="1" refreshError="1"/>
      <sheetData sheetId="2"/>
      <sheetData sheetId="3" refreshError="1"/>
      <sheetData sheetId="4" refreshError="1"/>
      <sheetData sheetId="5" refreshError="1">
        <row r="26">
          <cell r="I26">
            <v>899100</v>
          </cell>
          <cell r="J26">
            <v>920600</v>
          </cell>
          <cell r="K26">
            <v>920200</v>
          </cell>
        </row>
        <row r="47">
          <cell r="I47">
            <v>20287775</v>
          </cell>
          <cell r="J47">
            <v>20287775</v>
          </cell>
          <cell r="K47">
            <v>20287775</v>
          </cell>
        </row>
      </sheetData>
      <sheetData sheetId="6" refreshError="1"/>
      <sheetData sheetId="7" refreshError="1"/>
      <sheetData sheetId="8" refreshError="1"/>
      <sheetData sheetId="9"/>
      <sheetData sheetId="10"/>
      <sheetData sheetId="11"/>
      <sheetData sheetId="12"/>
      <sheetData sheetId="13"/>
      <sheetData sheetId="14"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ист"/>
      <sheetName val="адм доход"/>
      <sheetName val="адм ист"/>
      <sheetName val="доходы 2014"/>
      <sheetName val="доходы 2015-2016"/>
      <sheetName val="функ"/>
      <sheetName val="вед2014"/>
      <sheetName val="вед2015-2016"/>
      <sheetName val="публич."/>
      <sheetName val="МП"/>
      <sheetName val="ожид 2011"/>
      <sheetName val="Лист3"/>
    </sheetNames>
    <sheetDataSet>
      <sheetData sheetId="0" refreshError="1">
        <row r="13">
          <cell r="E13">
            <v>0</v>
          </cell>
          <cell r="F13">
            <v>0</v>
          </cell>
        </row>
        <row r="15">
          <cell r="D15">
            <v>0</v>
          </cell>
          <cell r="E15">
            <v>0</v>
          </cell>
          <cell r="F15">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00B050"/>
  </sheetPr>
  <dimension ref="A1:I38"/>
  <sheetViews>
    <sheetView tabSelected="1" view="pageBreakPreview" zoomScale="75" zoomScaleNormal="75" zoomScaleSheetLayoutView="75" workbookViewId="0">
      <selection activeCell="G19" sqref="G1:I1048576"/>
    </sheetView>
  </sheetViews>
  <sheetFormatPr defaultColWidth="9.109375" defaultRowHeight="13.2"/>
  <cols>
    <col min="1" max="1" width="7.5546875" style="26" customWidth="1"/>
    <col min="2" max="2" width="29.5546875" style="26" customWidth="1"/>
    <col min="3" max="3" width="64.109375" style="26" customWidth="1"/>
    <col min="4" max="4" width="17.5546875" style="26" customWidth="1"/>
    <col min="5" max="5" width="17.88671875" style="26" customWidth="1"/>
    <col min="6" max="6" width="16.88671875" style="26" customWidth="1"/>
    <col min="7" max="7" width="18.5546875" style="267" hidden="1" customWidth="1"/>
    <col min="8" max="9" width="15.6640625" style="29" hidden="1" customWidth="1"/>
    <col min="10" max="16384" width="9.109375" style="29"/>
  </cols>
  <sheetData>
    <row r="1" spans="1:8" ht="15.6">
      <c r="A1" s="25"/>
      <c r="C1" s="27"/>
      <c r="D1" s="27"/>
      <c r="E1" s="28"/>
      <c r="F1" s="22" t="s">
        <v>34</v>
      </c>
    </row>
    <row r="2" spans="1:8" s="2" customFormat="1" ht="15.6">
      <c r="A2" s="30"/>
      <c r="C2" s="4"/>
      <c r="D2" s="311" t="s">
        <v>27</v>
      </c>
      <c r="E2" s="311"/>
      <c r="F2" s="311"/>
      <c r="G2" s="268"/>
      <c r="H2" s="3"/>
    </row>
    <row r="3" spans="1:8" s="2" customFormat="1" ht="72.75" customHeight="1">
      <c r="D3" s="315" t="s">
        <v>886</v>
      </c>
      <c r="E3" s="315"/>
      <c r="F3" s="315"/>
      <c r="G3" s="268"/>
      <c r="H3" s="3"/>
    </row>
    <row r="4" spans="1:8" s="2" customFormat="1" ht="16.5" customHeight="1">
      <c r="A4" s="24"/>
      <c r="C4" s="23"/>
      <c r="D4" s="312" t="s">
        <v>1340</v>
      </c>
      <c r="E4" s="312"/>
      <c r="F4" s="312"/>
      <c r="G4" s="268"/>
      <c r="H4" s="3"/>
    </row>
    <row r="5" spans="1:8" ht="15.6">
      <c r="A5" s="25"/>
      <c r="C5" s="27"/>
      <c r="D5" s="1"/>
      <c r="E5" s="1"/>
      <c r="F5" s="1"/>
    </row>
    <row r="6" spans="1:8" ht="18.75" customHeight="1">
      <c r="A6" s="313" t="s">
        <v>35</v>
      </c>
      <c r="B6" s="313"/>
      <c r="C6" s="313"/>
      <c r="D6" s="313"/>
      <c r="E6" s="313"/>
      <c r="F6" s="313"/>
    </row>
    <row r="7" spans="1:8" ht="18.75" customHeight="1">
      <c r="A7" s="314" t="s">
        <v>88</v>
      </c>
      <c r="B7" s="314"/>
      <c r="C7" s="314"/>
      <c r="D7" s="314"/>
      <c r="E7" s="314"/>
      <c r="F7" s="314"/>
    </row>
    <row r="8" spans="1:8" ht="18.600000000000001" thickBot="1">
      <c r="A8" s="31"/>
      <c r="B8" s="32"/>
      <c r="C8" s="32"/>
      <c r="F8" s="33" t="s">
        <v>36</v>
      </c>
    </row>
    <row r="9" spans="1:8" ht="31.2">
      <c r="A9" s="34" t="s">
        <v>37</v>
      </c>
      <c r="B9" s="35" t="s">
        <v>38</v>
      </c>
      <c r="C9" s="35" t="s">
        <v>39</v>
      </c>
      <c r="D9" s="36" t="s">
        <v>30</v>
      </c>
      <c r="E9" s="36" t="s">
        <v>31</v>
      </c>
      <c r="F9" s="36" t="s">
        <v>33</v>
      </c>
    </row>
    <row r="10" spans="1:8" ht="16.2" thickBot="1">
      <c r="A10" s="37">
        <v>1</v>
      </c>
      <c r="B10" s="38" t="s">
        <v>40</v>
      </c>
      <c r="C10" s="38" t="s">
        <v>41</v>
      </c>
      <c r="D10" s="39">
        <v>4</v>
      </c>
      <c r="E10" s="39">
        <v>5</v>
      </c>
      <c r="F10" s="39">
        <v>6</v>
      </c>
    </row>
    <row r="11" spans="1:8" ht="15.6">
      <c r="A11" s="40">
        <v>1</v>
      </c>
      <c r="B11" s="41" t="s">
        <v>42</v>
      </c>
      <c r="C11" s="42" t="s">
        <v>43</v>
      </c>
      <c r="D11" s="43">
        <f>D12+D17+D22+D31</f>
        <v>4788689.2129998971</v>
      </c>
      <c r="E11" s="43">
        <f>E12+E17+E22+E31</f>
        <v>-2337499.9999999572</v>
      </c>
      <c r="F11" s="43">
        <f>F12+F17+F22+F31</f>
        <v>-1162500</v>
      </c>
    </row>
    <row r="12" spans="1:8" ht="31.2">
      <c r="A12" s="44">
        <v>2</v>
      </c>
      <c r="B12" s="45" t="s">
        <v>44</v>
      </c>
      <c r="C12" s="46" t="s">
        <v>45</v>
      </c>
      <c r="D12" s="47">
        <f>D13-D15</f>
        <v>0</v>
      </c>
      <c r="E12" s="47">
        <f>E13-E15</f>
        <v>0</v>
      </c>
      <c r="F12" s="47">
        <f>F13-F15</f>
        <v>0</v>
      </c>
    </row>
    <row r="13" spans="1:8" s="48" customFormat="1" ht="31.2">
      <c r="A13" s="44">
        <v>3</v>
      </c>
      <c r="B13" s="45" t="s">
        <v>868</v>
      </c>
      <c r="C13" s="46" t="s">
        <v>46</v>
      </c>
      <c r="D13" s="47">
        <f>D14</f>
        <v>0</v>
      </c>
      <c r="E13" s="47">
        <f>E14</f>
        <v>0</v>
      </c>
      <c r="F13" s="47">
        <f>F14</f>
        <v>0</v>
      </c>
      <c r="G13" s="266"/>
    </row>
    <row r="14" spans="1:8" ht="38.25" customHeight="1">
      <c r="A14" s="44">
        <v>4</v>
      </c>
      <c r="B14" s="45" t="s">
        <v>869</v>
      </c>
      <c r="C14" s="46" t="s">
        <v>47</v>
      </c>
      <c r="D14" s="47">
        <v>0</v>
      </c>
      <c r="E14" s="47">
        <v>0</v>
      </c>
      <c r="F14" s="47">
        <f>F16</f>
        <v>0</v>
      </c>
    </row>
    <row r="15" spans="1:8" ht="38.25" customHeight="1">
      <c r="A15" s="44">
        <v>5</v>
      </c>
      <c r="B15" s="45" t="s">
        <v>883</v>
      </c>
      <c r="C15" s="46" t="s">
        <v>48</v>
      </c>
      <c r="D15" s="47">
        <f>D16</f>
        <v>0</v>
      </c>
      <c r="E15" s="47">
        <f>E16</f>
        <v>0</v>
      </c>
      <c r="F15" s="47">
        <f>F16</f>
        <v>0</v>
      </c>
    </row>
    <row r="16" spans="1:8" ht="38.25" customHeight="1">
      <c r="A16" s="44">
        <v>6</v>
      </c>
      <c r="B16" s="45" t="s">
        <v>870</v>
      </c>
      <c r="C16" s="46" t="s">
        <v>49</v>
      </c>
      <c r="D16" s="47">
        <v>0</v>
      </c>
      <c r="E16" s="47">
        <v>0</v>
      </c>
      <c r="F16" s="47">
        <f>E14</f>
        <v>0</v>
      </c>
    </row>
    <row r="17" spans="1:9" ht="31.2">
      <c r="A17" s="44">
        <v>7</v>
      </c>
      <c r="B17" s="45" t="s">
        <v>50</v>
      </c>
      <c r="C17" s="46" t="s">
        <v>51</v>
      </c>
      <c r="D17" s="47">
        <f>D18-D20</f>
        <v>691129.83000000007</v>
      </c>
      <c r="E17" s="47">
        <f>E18-E20</f>
        <v>-3028629.83</v>
      </c>
      <c r="F17" s="47">
        <f>F18-F20</f>
        <v>-1162500</v>
      </c>
    </row>
    <row r="18" spans="1:9" ht="46.8">
      <c r="A18" s="44">
        <v>8</v>
      </c>
      <c r="B18" s="45" t="s">
        <v>52</v>
      </c>
      <c r="C18" s="46" t="s">
        <v>53</v>
      </c>
      <c r="D18" s="47">
        <f>D19</f>
        <v>4191129.83</v>
      </c>
      <c r="E18" s="47">
        <f>E19</f>
        <v>1162500</v>
      </c>
      <c r="F18" s="47">
        <f>F19</f>
        <v>0</v>
      </c>
    </row>
    <row r="19" spans="1:9" ht="46.8">
      <c r="A19" s="44">
        <v>9</v>
      </c>
      <c r="B19" s="45" t="s">
        <v>54</v>
      </c>
      <c r="C19" s="46" t="s">
        <v>55</v>
      </c>
      <c r="D19" s="47">
        <v>4191129.83</v>
      </c>
      <c r="E19" s="47">
        <v>1162500</v>
      </c>
      <c r="F19" s="47"/>
    </row>
    <row r="20" spans="1:9" ht="46.8">
      <c r="A20" s="44">
        <v>10</v>
      </c>
      <c r="B20" s="45" t="s">
        <v>56</v>
      </c>
      <c r="C20" s="46" t="s">
        <v>57</v>
      </c>
      <c r="D20" s="47">
        <f>D21</f>
        <v>3500000</v>
      </c>
      <c r="E20" s="47">
        <f>E21</f>
        <v>4191129.83</v>
      </c>
      <c r="F20" s="47">
        <f>F21</f>
        <v>1162500</v>
      </c>
    </row>
    <row r="21" spans="1:9" ht="46.8">
      <c r="A21" s="44">
        <v>11</v>
      </c>
      <c r="B21" s="45" t="s">
        <v>58</v>
      </c>
      <c r="C21" s="46" t="s">
        <v>59</v>
      </c>
      <c r="D21" s="47">
        <v>3500000</v>
      </c>
      <c r="E21" s="47">
        <f>D19</f>
        <v>4191129.83</v>
      </c>
      <c r="F21" s="47">
        <f>E19</f>
        <v>1162500</v>
      </c>
    </row>
    <row r="22" spans="1:9" ht="32.25" customHeight="1">
      <c r="A22" s="44">
        <v>12</v>
      </c>
      <c r="B22" s="49" t="s">
        <v>60</v>
      </c>
      <c r="C22" s="50" t="s">
        <v>61</v>
      </c>
      <c r="D22" s="51">
        <f>D28-D23</f>
        <v>4097559.382999897</v>
      </c>
      <c r="E22" s="51">
        <f>E28-E23</f>
        <v>691129.83000004292</v>
      </c>
      <c r="F22" s="51">
        <f>F30-F26</f>
        <v>0</v>
      </c>
    </row>
    <row r="23" spans="1:9" ht="15.6">
      <c r="A23" s="44">
        <v>13</v>
      </c>
      <c r="B23" s="49" t="s">
        <v>62</v>
      </c>
      <c r="C23" s="50" t="s">
        <v>63</v>
      </c>
      <c r="D23" s="51">
        <f t="shared" ref="D23:F25" si="0">D24</f>
        <v>885241214.44000006</v>
      </c>
      <c r="E23" s="51">
        <f t="shared" si="0"/>
        <v>611714180.59000003</v>
      </c>
      <c r="F23" s="51">
        <f t="shared" si="0"/>
        <v>613043780.61000001</v>
      </c>
    </row>
    <row r="24" spans="1:9" ht="15.6">
      <c r="A24" s="44">
        <v>14</v>
      </c>
      <c r="B24" s="49" t="s">
        <v>64</v>
      </c>
      <c r="C24" s="50" t="s">
        <v>65</v>
      </c>
      <c r="D24" s="51">
        <f t="shared" si="0"/>
        <v>885241214.44000006</v>
      </c>
      <c r="E24" s="51">
        <f t="shared" si="0"/>
        <v>611714180.59000003</v>
      </c>
      <c r="F24" s="51">
        <f t="shared" si="0"/>
        <v>613043780.61000001</v>
      </c>
    </row>
    <row r="25" spans="1:9" ht="15.6">
      <c r="A25" s="44">
        <v>15</v>
      </c>
      <c r="B25" s="49" t="s">
        <v>66</v>
      </c>
      <c r="C25" s="50" t="s">
        <v>67</v>
      </c>
      <c r="D25" s="51">
        <f t="shared" si="0"/>
        <v>885241214.44000006</v>
      </c>
      <c r="E25" s="51">
        <f t="shared" si="0"/>
        <v>611714180.59000003</v>
      </c>
      <c r="F25" s="51">
        <f t="shared" si="0"/>
        <v>613043780.61000001</v>
      </c>
    </row>
    <row r="26" spans="1:9" ht="31.2">
      <c r="A26" s="44">
        <v>16</v>
      </c>
      <c r="B26" s="49" t="s">
        <v>68</v>
      </c>
      <c r="C26" s="50" t="s">
        <v>69</v>
      </c>
      <c r="D26" s="51">
        <f>G26+D19</f>
        <v>885241214.44000006</v>
      </c>
      <c r="E26" s="51">
        <f>H26+E19</f>
        <v>611714180.59000003</v>
      </c>
      <c r="F26" s="51">
        <f>I26+F19</f>
        <v>613043780.61000001</v>
      </c>
      <c r="G26" s="267">
        <f>Дохприл4!M186</f>
        <v>881050084.61000001</v>
      </c>
      <c r="H26" s="52">
        <f>Дохприл4!N186</f>
        <v>610551680.59000003</v>
      </c>
      <c r="I26" s="52">
        <f>Дохприл4!O186</f>
        <v>613043780.61000001</v>
      </c>
    </row>
    <row r="27" spans="1:9" ht="15.6">
      <c r="A27" s="44">
        <v>17</v>
      </c>
      <c r="B27" s="49" t="s">
        <v>70</v>
      </c>
      <c r="C27" s="50" t="s">
        <v>71</v>
      </c>
      <c r="D27" s="51">
        <f t="shared" ref="D27:F29" si="1">D28</f>
        <v>889338773.82299995</v>
      </c>
      <c r="E27" s="51">
        <f t="shared" si="1"/>
        <v>612405310.42000008</v>
      </c>
      <c r="F27" s="51">
        <f t="shared" si="1"/>
        <v>613043780.6099999</v>
      </c>
      <c r="G27" s="267">
        <v>831395207.16999996</v>
      </c>
    </row>
    <row r="28" spans="1:9" ht="15.6">
      <c r="A28" s="44">
        <v>18</v>
      </c>
      <c r="B28" s="49" t="s">
        <v>72</v>
      </c>
      <c r="C28" s="50" t="s">
        <v>73</v>
      </c>
      <c r="D28" s="51">
        <f t="shared" si="1"/>
        <v>889338773.82299995</v>
      </c>
      <c r="E28" s="51">
        <f t="shared" si="1"/>
        <v>612405310.42000008</v>
      </c>
      <c r="F28" s="51">
        <f t="shared" si="1"/>
        <v>613043780.6099999</v>
      </c>
      <c r="G28" s="267">
        <f>G26-G27</f>
        <v>49654877.440000057</v>
      </c>
    </row>
    <row r="29" spans="1:9" ht="23.25" customHeight="1">
      <c r="A29" s="44">
        <v>19</v>
      </c>
      <c r="B29" s="49" t="s">
        <v>74</v>
      </c>
      <c r="C29" s="50" t="s">
        <v>75</v>
      </c>
      <c r="D29" s="51">
        <f t="shared" si="1"/>
        <v>889338773.82299995</v>
      </c>
      <c r="E29" s="51">
        <f t="shared" si="1"/>
        <v>612405310.42000008</v>
      </c>
      <c r="F29" s="51">
        <f t="shared" si="1"/>
        <v>613043780.6099999</v>
      </c>
    </row>
    <row r="30" spans="1:9" ht="31.8" thickBot="1">
      <c r="A30" s="37">
        <v>20</v>
      </c>
      <c r="B30" s="55" t="s">
        <v>76</v>
      </c>
      <c r="C30" s="210" t="s">
        <v>77</v>
      </c>
      <c r="D30" s="57">
        <f>G30+D21</f>
        <v>889338773.82299995</v>
      </c>
      <c r="E30" s="57">
        <f>H30+E21</f>
        <v>612405310.42000008</v>
      </c>
      <c r="F30" s="57">
        <f>I30+F21</f>
        <v>613043780.6099999</v>
      </c>
      <c r="G30" s="207">
        <f>'функ прил5'!D61</f>
        <v>885838773.82299995</v>
      </c>
      <c r="H30" s="207">
        <f>'функ прил5'!E61</f>
        <v>608214180.59000003</v>
      </c>
      <c r="I30" s="207">
        <f>'функ прил5'!F61</f>
        <v>611881280.6099999</v>
      </c>
    </row>
    <row r="31" spans="1:9" ht="31.2" hidden="1">
      <c r="A31" s="40">
        <v>21</v>
      </c>
      <c r="B31" s="208" t="s">
        <v>78</v>
      </c>
      <c r="C31" s="209" t="s">
        <v>79</v>
      </c>
      <c r="D31" s="43">
        <f t="shared" ref="D31:F34" si="2">D32</f>
        <v>0</v>
      </c>
      <c r="E31" s="43">
        <f t="shared" si="2"/>
        <v>0</v>
      </c>
      <c r="F31" s="43">
        <f t="shared" si="2"/>
        <v>0</v>
      </c>
    </row>
    <row r="32" spans="1:9" ht="31.2" hidden="1">
      <c r="A32" s="44">
        <v>22</v>
      </c>
      <c r="B32" s="53" t="s">
        <v>80</v>
      </c>
      <c r="C32" s="54" t="s">
        <v>81</v>
      </c>
      <c r="D32" s="51">
        <f>D33</f>
        <v>0</v>
      </c>
      <c r="E32" s="51">
        <f t="shared" si="2"/>
        <v>0</v>
      </c>
      <c r="F32" s="51">
        <f t="shared" si="2"/>
        <v>0</v>
      </c>
    </row>
    <row r="33" spans="1:9" ht="31.2" hidden="1">
      <c r="A33" s="44">
        <v>23</v>
      </c>
      <c r="B33" s="53" t="s">
        <v>82</v>
      </c>
      <c r="C33" s="54" t="s">
        <v>83</v>
      </c>
      <c r="D33" s="51">
        <f t="shared" si="2"/>
        <v>0</v>
      </c>
      <c r="E33" s="51">
        <f t="shared" si="2"/>
        <v>0</v>
      </c>
      <c r="F33" s="51">
        <f t="shared" si="2"/>
        <v>0</v>
      </c>
    </row>
    <row r="34" spans="1:9" ht="46.8" hidden="1">
      <c r="A34" s="44">
        <v>24</v>
      </c>
      <c r="B34" s="49" t="s">
        <v>84</v>
      </c>
      <c r="C34" s="54" t="s">
        <v>85</v>
      </c>
      <c r="D34" s="51">
        <f t="shared" si="2"/>
        <v>0</v>
      </c>
      <c r="E34" s="51">
        <f t="shared" si="2"/>
        <v>0</v>
      </c>
      <c r="F34" s="51">
        <f t="shared" si="2"/>
        <v>0</v>
      </c>
    </row>
    <row r="35" spans="1:9" ht="31.8" hidden="1" thickBot="1">
      <c r="A35" s="37">
        <v>25</v>
      </c>
      <c r="B35" s="55" t="s">
        <v>86</v>
      </c>
      <c r="C35" s="56" t="s">
        <v>87</v>
      </c>
      <c r="D35" s="57"/>
      <c r="E35" s="57"/>
      <c r="F35" s="57"/>
    </row>
    <row r="36" spans="1:9">
      <c r="G36" s="267">
        <v>835492766.54999995</v>
      </c>
    </row>
    <row r="37" spans="1:9">
      <c r="G37" s="267">
        <f>G30-G36</f>
        <v>50346007.273000002</v>
      </c>
      <c r="I37" s="52"/>
    </row>
    <row r="38" spans="1:9">
      <c r="G38" s="267">
        <f>G28-G37</f>
        <v>-691129.83299994469</v>
      </c>
    </row>
  </sheetData>
  <mergeCells count="5">
    <mergeCell ref="D2:F2"/>
    <mergeCell ref="D4:F4"/>
    <mergeCell ref="A6:F6"/>
    <mergeCell ref="A7:F7"/>
    <mergeCell ref="D3:F3"/>
  </mergeCells>
  <printOptions horizontalCentered="1"/>
  <pageMargins left="0.78740157480314965" right="0.39370078740157483" top="0.39370078740157483" bottom="0.39370078740157483" header="0.51181102362204722" footer="0.39370078740157483"/>
  <pageSetup paperSize="9" scale="57" orientation="portrait" r:id="rId1"/>
  <headerFooter alignWithMargins="0"/>
</worksheet>
</file>

<file path=xl/worksheets/sheet10.xml><?xml version="1.0" encoding="utf-8"?>
<worksheet xmlns="http://schemas.openxmlformats.org/spreadsheetml/2006/main" xmlns:r="http://schemas.openxmlformats.org/officeDocument/2006/relationships">
  <sheetPr>
    <tabColor rgb="FF00B050"/>
    <pageSetUpPr fitToPage="1"/>
  </sheetPr>
  <dimension ref="A1:H30"/>
  <sheetViews>
    <sheetView view="pageBreakPreview" zoomScale="72" zoomScaleNormal="100" zoomScaleSheetLayoutView="72" workbookViewId="0">
      <selection activeCell="D4" sqref="D4:F4"/>
    </sheetView>
  </sheetViews>
  <sheetFormatPr defaultColWidth="9.109375" defaultRowHeight="13.2"/>
  <cols>
    <col min="1" max="1" width="5" style="238" customWidth="1"/>
    <col min="2" max="2" width="21.6640625" style="238" customWidth="1"/>
    <col min="3" max="3" width="18.33203125" style="238" customWidth="1"/>
    <col min="4" max="4" width="14.5546875" style="238" customWidth="1"/>
    <col min="5" max="6" width="12.5546875" style="238" customWidth="1"/>
    <col min="7" max="16384" width="9.109375" style="238"/>
  </cols>
  <sheetData>
    <row r="1" spans="1:8" ht="15.6">
      <c r="A1" s="237"/>
      <c r="B1" s="228"/>
      <c r="C1" s="237"/>
      <c r="D1" s="311" t="s">
        <v>1215</v>
      </c>
      <c r="E1" s="311"/>
      <c r="F1" s="311"/>
    </row>
    <row r="2" spans="1:8" ht="15.6">
      <c r="A2" s="4"/>
      <c r="B2" s="4"/>
      <c r="C2" s="311" t="s">
        <v>27</v>
      </c>
      <c r="D2" s="311"/>
      <c r="E2" s="311"/>
      <c r="F2" s="311"/>
    </row>
    <row r="3" spans="1:8" ht="64.2" customHeight="1">
      <c r="A3" s="136"/>
      <c r="C3" s="359" t="s">
        <v>886</v>
      </c>
      <c r="D3" s="359"/>
      <c r="E3" s="359"/>
      <c r="F3" s="359"/>
      <c r="G3" s="203"/>
      <c r="H3" s="203"/>
    </row>
    <row r="4" spans="1:8" ht="15.6">
      <c r="A4" s="13"/>
      <c r="B4" s="14"/>
      <c r="C4" s="14"/>
      <c r="D4" s="312" t="s">
        <v>1340</v>
      </c>
      <c r="E4" s="312"/>
      <c r="F4" s="312"/>
    </row>
    <row r="5" spans="1:8" ht="15.6">
      <c r="A5" s="239"/>
      <c r="B5" s="239"/>
      <c r="C5" s="1"/>
      <c r="D5" s="1"/>
    </row>
    <row r="6" spans="1:8" ht="50.25" customHeight="1">
      <c r="A6" s="352" t="s">
        <v>1211</v>
      </c>
      <c r="B6" s="352"/>
      <c r="C6" s="352"/>
      <c r="D6" s="352"/>
      <c r="E6" s="352"/>
      <c r="F6" s="352"/>
    </row>
    <row r="7" spans="1:8">
      <c r="A7" s="251"/>
      <c r="B7" s="251"/>
      <c r="C7" s="251"/>
      <c r="D7" s="251"/>
    </row>
    <row r="8" spans="1:8" s="240" customFormat="1" ht="15.6">
      <c r="A8" s="360" t="s">
        <v>28</v>
      </c>
      <c r="B8" s="360" t="s">
        <v>1</v>
      </c>
      <c r="C8" s="361" t="s">
        <v>1212</v>
      </c>
      <c r="D8" s="360" t="s">
        <v>1213</v>
      </c>
      <c r="E8" s="360"/>
      <c r="F8" s="360"/>
    </row>
    <row r="9" spans="1:8" s="240" customFormat="1" ht="92.4" customHeight="1">
      <c r="A9" s="360"/>
      <c r="B9" s="360"/>
      <c r="C9" s="361"/>
      <c r="D9" s="252" t="s">
        <v>30</v>
      </c>
      <c r="E9" s="252" t="s">
        <v>31</v>
      </c>
      <c r="F9" s="252" t="s">
        <v>33</v>
      </c>
    </row>
    <row r="10" spans="1:8" s="240" customFormat="1" ht="12.6" customHeight="1">
      <c r="A10" s="241">
        <v>1</v>
      </c>
      <c r="B10" s="241">
        <v>2</v>
      </c>
      <c r="C10" s="242">
        <v>3</v>
      </c>
      <c r="D10" s="241">
        <v>4</v>
      </c>
      <c r="E10" s="241">
        <v>5</v>
      </c>
      <c r="F10" s="241">
        <v>6</v>
      </c>
    </row>
    <row r="11" spans="1:8" ht="15.6">
      <c r="A11" s="243">
        <v>1</v>
      </c>
      <c r="B11" s="7" t="s">
        <v>24</v>
      </c>
      <c r="C11" s="18">
        <v>376</v>
      </c>
      <c r="D11" s="244">
        <v>1500</v>
      </c>
      <c r="E11" s="244">
        <f>D11</f>
        <v>1500</v>
      </c>
      <c r="F11" s="244">
        <f>E11</f>
        <v>1500</v>
      </c>
      <c r="G11" s="245"/>
    </row>
    <row r="12" spans="1:8" ht="15.6">
      <c r="A12" s="243">
        <f>A11+1</f>
        <v>2</v>
      </c>
      <c r="B12" s="7" t="s">
        <v>6</v>
      </c>
      <c r="C12" s="18">
        <v>2668</v>
      </c>
      <c r="D12" s="244">
        <v>10643</v>
      </c>
      <c r="E12" s="244">
        <f t="shared" ref="E12:F21" si="0">D12</f>
        <v>10643</v>
      </c>
      <c r="F12" s="244">
        <f t="shared" si="0"/>
        <v>10643</v>
      </c>
      <c r="G12" s="245"/>
    </row>
    <row r="13" spans="1:8" ht="15.6">
      <c r="A13" s="243">
        <f t="shared" ref="A13:A21" si="1">A12+1</f>
        <v>3</v>
      </c>
      <c r="B13" s="7" t="s">
        <v>8</v>
      </c>
      <c r="C13" s="18">
        <v>1393</v>
      </c>
      <c r="D13" s="244">
        <v>5557</v>
      </c>
      <c r="E13" s="244">
        <f t="shared" si="0"/>
        <v>5557</v>
      </c>
      <c r="F13" s="244">
        <f t="shared" si="0"/>
        <v>5557</v>
      </c>
      <c r="G13" s="245"/>
    </row>
    <row r="14" spans="1:8" ht="15.6">
      <c r="A14" s="243">
        <f t="shared" si="1"/>
        <v>4</v>
      </c>
      <c r="B14" s="7" t="s">
        <v>12</v>
      </c>
      <c r="C14" s="18">
        <v>880</v>
      </c>
      <c r="D14" s="244">
        <v>3510</v>
      </c>
      <c r="E14" s="244">
        <f t="shared" si="0"/>
        <v>3510</v>
      </c>
      <c r="F14" s="244">
        <f t="shared" si="0"/>
        <v>3510</v>
      </c>
      <c r="G14" s="245"/>
    </row>
    <row r="15" spans="1:8" ht="15.6">
      <c r="A15" s="243">
        <f t="shared" si="1"/>
        <v>5</v>
      </c>
      <c r="B15" s="7" t="s">
        <v>20</v>
      </c>
      <c r="C15" s="18">
        <v>674</v>
      </c>
      <c r="D15" s="244">
        <v>2689</v>
      </c>
      <c r="E15" s="244">
        <f t="shared" si="0"/>
        <v>2689</v>
      </c>
      <c r="F15" s="244">
        <f t="shared" si="0"/>
        <v>2689</v>
      </c>
      <c r="G15" s="245"/>
    </row>
    <row r="16" spans="1:8" ht="15.6">
      <c r="A16" s="243">
        <f t="shared" si="1"/>
        <v>6</v>
      </c>
      <c r="B16" s="7" t="s">
        <v>16</v>
      </c>
      <c r="C16" s="18">
        <v>1204</v>
      </c>
      <c r="D16" s="244">
        <v>4803</v>
      </c>
      <c r="E16" s="244">
        <f t="shared" si="0"/>
        <v>4803</v>
      </c>
      <c r="F16" s="244">
        <f t="shared" si="0"/>
        <v>4803</v>
      </c>
      <c r="G16" s="245"/>
    </row>
    <row r="17" spans="1:7" ht="15.6">
      <c r="A17" s="243">
        <f t="shared" si="1"/>
        <v>7</v>
      </c>
      <c r="B17" s="7" t="s">
        <v>18</v>
      </c>
      <c r="C17" s="18">
        <v>421</v>
      </c>
      <c r="D17" s="244">
        <v>1679</v>
      </c>
      <c r="E17" s="244">
        <f t="shared" si="0"/>
        <v>1679</v>
      </c>
      <c r="F17" s="244">
        <f t="shared" si="0"/>
        <v>1679</v>
      </c>
      <c r="G17" s="245"/>
    </row>
    <row r="18" spans="1:7" ht="15.6">
      <c r="A18" s="243">
        <f t="shared" si="1"/>
        <v>8</v>
      </c>
      <c r="B18" s="7" t="s">
        <v>4</v>
      </c>
      <c r="C18" s="18">
        <v>2182</v>
      </c>
      <c r="D18" s="244">
        <v>8704</v>
      </c>
      <c r="E18" s="244">
        <f t="shared" si="0"/>
        <v>8704</v>
      </c>
      <c r="F18" s="244">
        <f t="shared" si="0"/>
        <v>8704</v>
      </c>
      <c r="G18" s="245"/>
    </row>
    <row r="19" spans="1:7" ht="15.6">
      <c r="A19" s="243">
        <f t="shared" si="1"/>
        <v>9</v>
      </c>
      <c r="B19" s="7" t="s">
        <v>22</v>
      </c>
      <c r="C19" s="18">
        <v>435</v>
      </c>
      <c r="D19" s="244">
        <v>1735</v>
      </c>
      <c r="E19" s="244">
        <f t="shared" si="0"/>
        <v>1735</v>
      </c>
      <c r="F19" s="244">
        <f t="shared" si="0"/>
        <v>1735</v>
      </c>
      <c r="G19" s="245"/>
    </row>
    <row r="20" spans="1:7" ht="15.6">
      <c r="A20" s="243">
        <f t="shared" si="1"/>
        <v>10</v>
      </c>
      <c r="B20" s="7" t="s">
        <v>14</v>
      </c>
      <c r="C20" s="18">
        <v>679</v>
      </c>
      <c r="D20" s="244">
        <v>2708</v>
      </c>
      <c r="E20" s="244">
        <f t="shared" si="0"/>
        <v>2708</v>
      </c>
      <c r="F20" s="244">
        <f t="shared" si="0"/>
        <v>2708</v>
      </c>
      <c r="G20" s="245"/>
    </row>
    <row r="21" spans="1:7" ht="15.6">
      <c r="A21" s="243">
        <f t="shared" si="1"/>
        <v>11</v>
      </c>
      <c r="B21" s="7" t="s">
        <v>10</v>
      </c>
      <c r="C21" s="18">
        <v>4756</v>
      </c>
      <c r="D21" s="244">
        <v>19472</v>
      </c>
      <c r="E21" s="244">
        <v>18972</v>
      </c>
      <c r="F21" s="244">
        <f t="shared" si="0"/>
        <v>18972</v>
      </c>
      <c r="G21" s="245"/>
    </row>
    <row r="22" spans="1:7" s="247" customFormat="1" ht="15.6">
      <c r="A22" s="357" t="s">
        <v>25</v>
      </c>
      <c r="B22" s="357"/>
      <c r="C22" s="159">
        <f>SUM(C11:C21)</f>
        <v>15668</v>
      </c>
      <c r="D22" s="244">
        <f>SUM(D11:D21)</f>
        <v>63000</v>
      </c>
      <c r="E22" s="244">
        <f t="shared" ref="E22:F22" si="2">SUM(E11:E21)</f>
        <v>62500</v>
      </c>
      <c r="F22" s="244">
        <f t="shared" si="2"/>
        <v>62500</v>
      </c>
      <c r="G22" s="246"/>
    </row>
    <row r="23" spans="1:7" s="247" customFormat="1" ht="15.6">
      <c r="A23" s="253"/>
      <c r="B23" s="253"/>
      <c r="C23" s="254"/>
      <c r="D23" s="248"/>
      <c r="E23" s="248"/>
      <c r="F23" s="248"/>
      <c r="G23" s="246"/>
    </row>
    <row r="24" spans="1:7">
      <c r="D24" s="249"/>
      <c r="F24" s="245"/>
    </row>
    <row r="25" spans="1:7" ht="368.25" customHeight="1">
      <c r="A25" s="358" t="s">
        <v>1214</v>
      </c>
      <c r="B25" s="358"/>
      <c r="C25" s="358"/>
      <c r="D25" s="358"/>
      <c r="E25" s="358"/>
      <c r="F25" s="358"/>
    </row>
    <row r="26" spans="1:7">
      <c r="C26" s="250"/>
    </row>
    <row r="27" spans="1:7">
      <c r="C27" s="250"/>
    </row>
    <row r="28" spans="1:7">
      <c r="C28" s="245"/>
    </row>
    <row r="30" spans="1:7">
      <c r="C30" s="245"/>
    </row>
  </sheetData>
  <mergeCells count="11">
    <mergeCell ref="A22:B22"/>
    <mergeCell ref="A25:F25"/>
    <mergeCell ref="C3:F3"/>
    <mergeCell ref="D1:F1"/>
    <mergeCell ref="C2:F2"/>
    <mergeCell ref="D4:F4"/>
    <mergeCell ref="A6:F6"/>
    <mergeCell ref="A8:A9"/>
    <mergeCell ref="B8:B9"/>
    <mergeCell ref="C8:C9"/>
    <mergeCell ref="D8:F8"/>
  </mergeCells>
  <printOptions horizontalCentered="1"/>
  <pageMargins left="0.54" right="0.24" top="0.65" bottom="0.63" header="0.51181102362204722" footer="0.51181102362204722"/>
  <pageSetup paperSize="9" scale="82" orientation="portrait" r:id="rId1"/>
  <headerFooter alignWithMargins="0"/>
</worksheet>
</file>

<file path=xl/worksheets/sheet11.xml><?xml version="1.0" encoding="utf-8"?>
<worksheet xmlns="http://schemas.openxmlformats.org/spreadsheetml/2006/main" xmlns:r="http://schemas.openxmlformats.org/officeDocument/2006/relationships">
  <sheetPr>
    <tabColor rgb="FF00B050"/>
  </sheetPr>
  <dimension ref="A1:E35"/>
  <sheetViews>
    <sheetView view="pageBreakPreview" zoomScale="82" zoomScaleNormal="100" zoomScaleSheetLayoutView="82" workbookViewId="0">
      <selection activeCell="C4" sqref="C4:E4"/>
    </sheetView>
  </sheetViews>
  <sheetFormatPr defaultColWidth="9.109375" defaultRowHeight="13.2"/>
  <cols>
    <col min="1" max="1" width="5.6640625" style="154" customWidth="1"/>
    <col min="2" max="2" width="68" style="138" customWidth="1"/>
    <col min="3" max="3" width="18.33203125" style="139" customWidth="1"/>
    <col min="4" max="4" width="17.6640625" style="26" customWidth="1"/>
    <col min="5" max="5" width="23" style="26" customWidth="1"/>
    <col min="6" max="16384" width="9.109375" style="29"/>
  </cols>
  <sheetData>
    <row r="1" spans="1:5" ht="18">
      <c r="A1" s="137"/>
      <c r="D1" s="311" t="s">
        <v>1197</v>
      </c>
      <c r="E1" s="311"/>
    </row>
    <row r="2" spans="1:5" ht="18">
      <c r="A2" s="137"/>
      <c r="C2" s="311" t="s">
        <v>27</v>
      </c>
      <c r="D2" s="311"/>
      <c r="E2" s="311"/>
    </row>
    <row r="3" spans="1:5" ht="67.5" customHeight="1">
      <c r="A3" s="137"/>
      <c r="C3" s="315" t="s">
        <v>886</v>
      </c>
      <c r="D3" s="315"/>
      <c r="E3" s="315"/>
    </row>
    <row r="4" spans="1:5" ht="18">
      <c r="A4" s="137"/>
      <c r="B4" s="1"/>
      <c r="C4" s="312" t="s">
        <v>1340</v>
      </c>
      <c r="D4" s="312"/>
      <c r="E4" s="312"/>
    </row>
    <row r="5" spans="1:5" ht="18">
      <c r="A5" s="137"/>
      <c r="B5" s="1"/>
      <c r="C5" s="1"/>
      <c r="D5" s="1"/>
      <c r="E5" s="1"/>
    </row>
    <row r="6" spans="1:5" ht="18.75" customHeight="1">
      <c r="A6" s="363" t="s">
        <v>871</v>
      </c>
      <c r="B6" s="363"/>
      <c r="C6" s="363"/>
      <c r="D6" s="363"/>
      <c r="E6" s="363"/>
    </row>
    <row r="7" spans="1:5" ht="18.75" customHeight="1">
      <c r="A7" s="364" t="s">
        <v>882</v>
      </c>
      <c r="B7" s="364"/>
      <c r="C7" s="364"/>
      <c r="D7" s="364"/>
      <c r="E7" s="364"/>
    </row>
    <row r="8" spans="1:5" ht="18">
      <c r="A8" s="140"/>
      <c r="B8" s="141"/>
      <c r="C8" s="26"/>
      <c r="E8" s="142" t="s">
        <v>36</v>
      </c>
    </row>
    <row r="9" spans="1:5" ht="36">
      <c r="A9" s="143" t="s">
        <v>28</v>
      </c>
      <c r="B9" s="144" t="s">
        <v>872</v>
      </c>
      <c r="C9" s="145" t="s">
        <v>30</v>
      </c>
      <c r="D9" s="145" t="s">
        <v>31</v>
      </c>
      <c r="E9" s="145" t="s">
        <v>33</v>
      </c>
    </row>
    <row r="10" spans="1:5" ht="18">
      <c r="A10" s="146" t="s">
        <v>3</v>
      </c>
      <c r="B10" s="146" t="s">
        <v>873</v>
      </c>
      <c r="C10" s="147">
        <f>C11-C12</f>
        <v>0</v>
      </c>
      <c r="D10" s="147">
        <f>D11-D12</f>
        <v>0</v>
      </c>
      <c r="E10" s="147">
        <f>E11-E12</f>
        <v>0</v>
      </c>
    </row>
    <row r="11" spans="1:5" ht="18">
      <c r="A11" s="146" t="s">
        <v>874</v>
      </c>
      <c r="B11" s="146" t="s">
        <v>875</v>
      </c>
      <c r="C11" s="148">
        <v>0</v>
      </c>
      <c r="D11" s="148">
        <f>[7]ист!E13</f>
        <v>0</v>
      </c>
      <c r="E11" s="148">
        <f>[7]ист!F13</f>
        <v>0</v>
      </c>
    </row>
    <row r="12" spans="1:5" ht="18">
      <c r="A12" s="146" t="s">
        <v>876</v>
      </c>
      <c r="B12" s="149" t="s">
        <v>877</v>
      </c>
      <c r="C12" s="148">
        <f>[7]ист!D15</f>
        <v>0</v>
      </c>
      <c r="D12" s="148">
        <f>[7]ист!E15</f>
        <v>0</v>
      </c>
      <c r="E12" s="148">
        <f>[7]ист!F15</f>
        <v>0</v>
      </c>
    </row>
    <row r="13" spans="1:5" ht="36">
      <c r="A13" s="146" t="s">
        <v>40</v>
      </c>
      <c r="B13" s="146" t="s">
        <v>51</v>
      </c>
      <c r="C13" s="147">
        <f>C14-C15</f>
        <v>691129.83000000007</v>
      </c>
      <c r="D13" s="147">
        <f>D14-D15</f>
        <v>-3028629.83</v>
      </c>
      <c r="E13" s="147">
        <f>E14-E15</f>
        <v>-1162500</v>
      </c>
    </row>
    <row r="14" spans="1:5" ht="18">
      <c r="A14" s="146" t="s">
        <v>878</v>
      </c>
      <c r="B14" s="146" t="s">
        <v>875</v>
      </c>
      <c r="C14" s="148">
        <f>истприл1!D19</f>
        <v>4191129.83</v>
      </c>
      <c r="D14" s="148">
        <f>истприл1!E19</f>
        <v>1162500</v>
      </c>
      <c r="E14" s="148">
        <f>истприл1!F19</f>
        <v>0</v>
      </c>
    </row>
    <row r="15" spans="1:5" ht="18">
      <c r="A15" s="146" t="s">
        <v>876</v>
      </c>
      <c r="B15" s="149" t="s">
        <v>877</v>
      </c>
      <c r="C15" s="148">
        <f>истприл1!D21</f>
        <v>3500000</v>
      </c>
      <c r="D15" s="148">
        <f>истприл1!E21</f>
        <v>4191129.83</v>
      </c>
      <c r="E15" s="148">
        <f>истприл1!F21</f>
        <v>1162500</v>
      </c>
    </row>
    <row r="16" spans="1:5" ht="54">
      <c r="A16" s="146" t="s">
        <v>41</v>
      </c>
      <c r="B16" s="146" t="s">
        <v>879</v>
      </c>
      <c r="C16" s="150">
        <f>C17-C18</f>
        <v>691129.83000000007</v>
      </c>
      <c r="D16" s="150">
        <f>D17-D18</f>
        <v>-3028629.83</v>
      </c>
      <c r="E16" s="150">
        <f>E17-E18</f>
        <v>-1162500</v>
      </c>
    </row>
    <row r="17" spans="1:5" ht="18">
      <c r="A17" s="151" t="s">
        <v>880</v>
      </c>
      <c r="B17" s="146" t="s">
        <v>875</v>
      </c>
      <c r="C17" s="150">
        <f t="shared" ref="C17:E18" si="0">C11+C14</f>
        <v>4191129.83</v>
      </c>
      <c r="D17" s="150">
        <f t="shared" si="0"/>
        <v>1162500</v>
      </c>
      <c r="E17" s="150">
        <f t="shared" si="0"/>
        <v>0</v>
      </c>
    </row>
    <row r="18" spans="1:5" ht="18">
      <c r="A18" s="151" t="s">
        <v>881</v>
      </c>
      <c r="B18" s="149" t="s">
        <v>877</v>
      </c>
      <c r="C18" s="150">
        <f t="shared" si="0"/>
        <v>3500000</v>
      </c>
      <c r="D18" s="150">
        <f t="shared" si="0"/>
        <v>4191129.83</v>
      </c>
      <c r="E18" s="150">
        <f t="shared" si="0"/>
        <v>1162500</v>
      </c>
    </row>
    <row r="19" spans="1:5" ht="52.5" customHeight="1">
      <c r="A19" s="362"/>
      <c r="B19" s="362"/>
      <c r="C19" s="362"/>
      <c r="D19" s="362"/>
      <c r="E19" s="362"/>
    </row>
    <row r="20" spans="1:5" ht="18">
      <c r="A20" s="137"/>
      <c r="B20" s="152"/>
      <c r="C20" s="153"/>
    </row>
    <row r="21" spans="1:5" ht="18">
      <c r="A21" s="137"/>
      <c r="B21" s="152"/>
      <c r="C21" s="153"/>
    </row>
    <row r="22" spans="1:5" ht="18">
      <c r="A22" s="137"/>
      <c r="B22" s="152"/>
      <c r="C22" s="153"/>
    </row>
    <row r="23" spans="1:5" ht="18">
      <c r="A23" s="137"/>
      <c r="B23" s="152"/>
      <c r="C23" s="153"/>
    </row>
    <row r="24" spans="1:5" ht="18">
      <c r="A24" s="137"/>
      <c r="B24" s="152"/>
      <c r="C24" s="153"/>
    </row>
    <row r="25" spans="1:5" ht="18">
      <c r="A25" s="137"/>
      <c r="B25" s="152"/>
      <c r="C25" s="153"/>
    </row>
    <row r="26" spans="1:5" ht="18">
      <c r="A26" s="137"/>
      <c r="B26" s="152"/>
      <c r="C26" s="153"/>
    </row>
    <row r="27" spans="1:5" ht="18">
      <c r="A27" s="137"/>
      <c r="B27" s="152"/>
      <c r="C27" s="153"/>
    </row>
    <row r="28" spans="1:5" ht="18">
      <c r="A28" s="137"/>
      <c r="B28" s="152"/>
      <c r="C28" s="153"/>
    </row>
    <row r="29" spans="1:5" ht="18">
      <c r="A29" s="137"/>
      <c r="B29" s="152"/>
      <c r="C29" s="153"/>
    </row>
    <row r="30" spans="1:5" ht="18">
      <c r="A30" s="137"/>
      <c r="B30" s="152"/>
      <c r="C30" s="153"/>
    </row>
    <row r="31" spans="1:5" ht="18">
      <c r="A31" s="137"/>
      <c r="B31" s="152"/>
      <c r="C31" s="153"/>
    </row>
    <row r="32" spans="1:5" ht="18">
      <c r="A32" s="137"/>
      <c r="B32" s="152"/>
      <c r="C32" s="153"/>
    </row>
    <row r="33" spans="1:3" ht="18">
      <c r="A33" s="137"/>
      <c r="B33" s="152"/>
      <c r="C33" s="153"/>
    </row>
    <row r="34" spans="1:3" ht="18">
      <c r="A34" s="137"/>
      <c r="B34" s="152"/>
      <c r="C34" s="153"/>
    </row>
    <row r="35" spans="1:3" ht="18">
      <c r="A35" s="137"/>
      <c r="B35" s="152"/>
      <c r="C35" s="153"/>
    </row>
  </sheetData>
  <mergeCells count="7">
    <mergeCell ref="A19:E19"/>
    <mergeCell ref="D1:E1"/>
    <mergeCell ref="C2:E2"/>
    <mergeCell ref="C4:E4"/>
    <mergeCell ref="A6:E6"/>
    <mergeCell ref="A7:E7"/>
    <mergeCell ref="C3:E3"/>
  </mergeCells>
  <printOptions horizontalCentered="1"/>
  <pageMargins left="0.39370078740157483" right="0.39370078740157483" top="0.98425196850393704" bottom="0.39370078740157483" header="0.51181102362204722" footer="0.39370078740157483"/>
  <pageSetup paperSize="9" scale="91" orientation="landscape"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sheetPr>
    <tabColor rgb="FF00B050"/>
    <pageSetUpPr fitToPage="1"/>
  </sheetPr>
  <dimension ref="A1:G24"/>
  <sheetViews>
    <sheetView zoomScale="81" zoomScaleNormal="81" zoomScaleSheetLayoutView="100" workbookViewId="0">
      <selection activeCell="D4" sqref="D4:F4"/>
    </sheetView>
  </sheetViews>
  <sheetFormatPr defaultColWidth="9.109375" defaultRowHeight="13.2"/>
  <cols>
    <col min="1" max="1" width="5.88671875" style="2" bestFit="1" customWidth="1"/>
    <col min="2" max="2" width="24.44140625" style="2" customWidth="1"/>
    <col min="3" max="3" width="17.88671875" style="2" hidden="1" customWidth="1"/>
    <col min="4" max="4" width="19.109375" style="2" customWidth="1"/>
    <col min="5" max="5" width="17.6640625" style="2" customWidth="1"/>
    <col min="6" max="6" width="21.33203125" style="2" customWidth="1"/>
    <col min="7" max="7" width="15.109375" style="2" customWidth="1"/>
    <col min="8" max="16384" width="9.109375" style="2"/>
  </cols>
  <sheetData>
    <row r="1" spans="1:7" ht="15.6">
      <c r="C1" s="311" t="s">
        <v>1198</v>
      </c>
      <c r="D1" s="311"/>
      <c r="E1" s="311"/>
      <c r="F1" s="311"/>
    </row>
    <row r="2" spans="1:7" ht="15.6">
      <c r="B2" s="4"/>
      <c r="C2" s="4"/>
      <c r="D2" s="311" t="s">
        <v>27</v>
      </c>
      <c r="E2" s="311"/>
      <c r="F2" s="311"/>
    </row>
    <row r="3" spans="1:7" ht="63" customHeight="1">
      <c r="A3" s="136"/>
      <c r="B3" s="136"/>
      <c r="C3" s="355" t="s">
        <v>886</v>
      </c>
      <c r="D3" s="355"/>
      <c r="E3" s="355"/>
      <c r="F3" s="355"/>
    </row>
    <row r="4" spans="1:7" ht="15.6">
      <c r="A4" s="13"/>
      <c r="B4" s="13"/>
      <c r="C4" s="14"/>
      <c r="D4" s="312" t="s">
        <v>1340</v>
      </c>
      <c r="E4" s="312"/>
      <c r="F4" s="312"/>
    </row>
    <row r="5" spans="1:7" ht="15">
      <c r="A5" s="157"/>
      <c r="B5" s="15"/>
      <c r="C5" s="157"/>
      <c r="D5" s="157"/>
    </row>
    <row r="6" spans="1:7" ht="95.25" customHeight="1">
      <c r="A6" s="365" t="s">
        <v>887</v>
      </c>
      <c r="B6" s="365"/>
      <c r="C6" s="365"/>
      <c r="D6" s="365"/>
      <c r="E6" s="365"/>
      <c r="F6" s="365"/>
    </row>
    <row r="7" spans="1:7">
      <c r="A7" s="157"/>
      <c r="B7" s="157"/>
      <c r="C7" s="157"/>
      <c r="D7" s="157"/>
    </row>
    <row r="8" spans="1:7" ht="35.25" customHeight="1">
      <c r="A8" s="361" t="s">
        <v>28</v>
      </c>
      <c r="B8" s="361" t="s">
        <v>1</v>
      </c>
      <c r="C8" s="361" t="s">
        <v>32</v>
      </c>
      <c r="D8" s="361" t="s">
        <v>29</v>
      </c>
      <c r="E8" s="361"/>
      <c r="F8" s="361"/>
    </row>
    <row r="9" spans="1:7" ht="78" customHeight="1">
      <c r="A9" s="361"/>
      <c r="B9" s="361"/>
      <c r="C9" s="361"/>
      <c r="D9" s="120" t="s">
        <v>30</v>
      </c>
      <c r="E9" s="120" t="s">
        <v>31</v>
      </c>
      <c r="F9" s="120" t="s">
        <v>33</v>
      </c>
    </row>
    <row r="10" spans="1:7" ht="13.95" customHeight="1">
      <c r="A10" s="158">
        <v>1</v>
      </c>
      <c r="B10" s="158">
        <v>2</v>
      </c>
      <c r="C10" s="158">
        <v>3</v>
      </c>
      <c r="D10" s="158">
        <v>3</v>
      </c>
      <c r="E10" s="158">
        <v>4</v>
      </c>
      <c r="F10" s="158">
        <v>5</v>
      </c>
    </row>
    <row r="11" spans="1:7" ht="15.6">
      <c r="A11" s="19" t="s">
        <v>3</v>
      </c>
      <c r="B11" s="7" t="s">
        <v>24</v>
      </c>
      <c r="C11" s="18">
        <v>394</v>
      </c>
      <c r="D11" s="20">
        <v>353767.29</v>
      </c>
      <c r="E11" s="20"/>
      <c r="F11" s="20"/>
      <c r="G11" s="16"/>
    </row>
    <row r="12" spans="1:7" ht="15.6">
      <c r="A12" s="19" t="s">
        <v>5</v>
      </c>
      <c r="B12" s="7" t="s">
        <v>6</v>
      </c>
      <c r="C12" s="18">
        <v>2708</v>
      </c>
      <c r="D12" s="20">
        <v>239865.42</v>
      </c>
      <c r="E12" s="20"/>
      <c r="F12" s="20"/>
      <c r="G12" s="16"/>
    </row>
    <row r="13" spans="1:7" ht="15.6">
      <c r="A13" s="19" t="s">
        <v>7</v>
      </c>
      <c r="B13" s="7" t="s">
        <v>8</v>
      </c>
      <c r="C13" s="18">
        <v>1387</v>
      </c>
      <c r="D13" s="20">
        <v>796821.74</v>
      </c>
      <c r="E13" s="20"/>
      <c r="F13" s="20"/>
      <c r="G13" s="16"/>
    </row>
    <row r="14" spans="1:7" ht="15.6">
      <c r="A14" s="19" t="s">
        <v>9</v>
      </c>
      <c r="B14" s="7" t="s">
        <v>12</v>
      </c>
      <c r="C14" s="18">
        <v>893</v>
      </c>
      <c r="D14" s="20">
        <v>876705.7</v>
      </c>
      <c r="E14" s="20"/>
      <c r="F14" s="20"/>
      <c r="G14" s="16"/>
    </row>
    <row r="15" spans="1:7" ht="15.6">
      <c r="A15" s="19" t="s">
        <v>11</v>
      </c>
      <c r="B15" s="7" t="s">
        <v>20</v>
      </c>
      <c r="C15" s="18">
        <v>693</v>
      </c>
      <c r="D15" s="20">
        <v>467779.71</v>
      </c>
      <c r="E15" s="20"/>
      <c r="F15" s="20"/>
      <c r="G15" s="16"/>
    </row>
    <row r="16" spans="1:7" ht="15.6">
      <c r="A16" s="19" t="s">
        <v>13</v>
      </c>
      <c r="B16" s="7" t="s">
        <v>16</v>
      </c>
      <c r="C16" s="18">
        <v>1209</v>
      </c>
      <c r="D16" s="20">
        <v>244701.42</v>
      </c>
      <c r="E16" s="20"/>
      <c r="F16" s="20"/>
      <c r="G16" s="16"/>
    </row>
    <row r="17" spans="1:7" ht="15.6">
      <c r="A17" s="19" t="s">
        <v>15</v>
      </c>
      <c r="B17" s="7" t="s">
        <v>18</v>
      </c>
      <c r="C17" s="18">
        <v>429</v>
      </c>
      <c r="D17" s="20">
        <v>280497.48</v>
      </c>
      <c r="E17" s="20"/>
      <c r="F17" s="20"/>
      <c r="G17" s="16"/>
    </row>
    <row r="18" spans="1:7" ht="15.6">
      <c r="A18" s="19" t="s">
        <v>17</v>
      </c>
      <c r="B18" s="7" t="s">
        <v>4</v>
      </c>
      <c r="C18" s="18">
        <v>2180</v>
      </c>
      <c r="D18" s="20">
        <v>262701.68</v>
      </c>
      <c r="E18" s="20"/>
      <c r="F18" s="20"/>
      <c r="G18" s="16"/>
    </row>
    <row r="19" spans="1:7" ht="15.6">
      <c r="A19" s="19" t="s">
        <v>19</v>
      </c>
      <c r="B19" s="7" t="s">
        <v>22</v>
      </c>
      <c r="C19" s="18">
        <v>444</v>
      </c>
      <c r="D19" s="20">
        <v>464217.49</v>
      </c>
      <c r="E19" s="20"/>
      <c r="F19" s="20"/>
      <c r="G19" s="16"/>
    </row>
    <row r="20" spans="1:7" ht="15.6">
      <c r="A20" s="19" t="s">
        <v>21</v>
      </c>
      <c r="B20" s="7" t="s">
        <v>14</v>
      </c>
      <c r="C20" s="18">
        <v>694</v>
      </c>
      <c r="D20" s="20">
        <v>405037.29</v>
      </c>
      <c r="E20" s="20"/>
      <c r="F20" s="20"/>
      <c r="G20" s="16"/>
    </row>
    <row r="21" spans="1:7" ht="15.6">
      <c r="A21" s="19" t="s">
        <v>23</v>
      </c>
      <c r="B21" s="7" t="s">
        <v>10</v>
      </c>
      <c r="C21" s="18">
        <v>4749</v>
      </c>
      <c r="D21" s="20">
        <v>262444.2</v>
      </c>
      <c r="E21" s="20"/>
      <c r="F21" s="20"/>
      <c r="G21" s="16"/>
    </row>
    <row r="22" spans="1:7" ht="15.6">
      <c r="A22" s="349" t="s">
        <v>25</v>
      </c>
      <c r="B22" s="349"/>
      <c r="C22" s="159">
        <f>SUM(C11:C21)</f>
        <v>15780</v>
      </c>
      <c r="D22" s="17">
        <f>SUM(D11:D21)</f>
        <v>4654539.42</v>
      </c>
      <c r="E22" s="17">
        <f>SUM(E11:E21)</f>
        <v>0</v>
      </c>
      <c r="F22" s="17">
        <f>SUM(F11:F21)</f>
        <v>0</v>
      </c>
      <c r="G22" s="16"/>
    </row>
    <row r="23" spans="1:7">
      <c r="D23" s="16"/>
      <c r="E23" s="16"/>
      <c r="F23" s="16"/>
    </row>
    <row r="24" spans="1:7" hidden="1">
      <c r="D24" s="16">
        <f>D22-[6]вед2013!I47</f>
        <v>-15633235.58</v>
      </c>
      <c r="E24" s="16">
        <f>E22-[6]вед2013!J47</f>
        <v>-20287775</v>
      </c>
      <c r="F24" s="16">
        <f>F22-[6]вед2013!K47</f>
        <v>-20287775</v>
      </c>
    </row>
  </sheetData>
  <mergeCells count="10">
    <mergeCell ref="A22:B22"/>
    <mergeCell ref="C1:F1"/>
    <mergeCell ref="D2:F2"/>
    <mergeCell ref="C3:F3"/>
    <mergeCell ref="D4:F4"/>
    <mergeCell ref="A6:F6"/>
    <mergeCell ref="A8:A9"/>
    <mergeCell ref="B8:B9"/>
    <mergeCell ref="C8:C9"/>
    <mergeCell ref="D8:F8"/>
  </mergeCells>
  <printOptions horizontalCentered="1"/>
  <pageMargins left="0.56999999999999995" right="0.39370078740157483" top="0.98425196850393704" bottom="0.98425196850393704" header="0.48"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sheetPr>
    <tabColor rgb="FF00B050"/>
    <pageSetUpPr fitToPage="1"/>
  </sheetPr>
  <dimension ref="A1:F25"/>
  <sheetViews>
    <sheetView zoomScaleNormal="100" zoomScaleSheetLayoutView="100" workbookViewId="0">
      <selection activeCell="C4" sqref="C4:E4"/>
    </sheetView>
  </sheetViews>
  <sheetFormatPr defaultColWidth="9.109375" defaultRowHeight="13.2"/>
  <cols>
    <col min="1" max="1" width="5.88671875" style="2" bestFit="1" customWidth="1"/>
    <col min="2" max="2" width="24.44140625" style="2" customWidth="1"/>
    <col min="3" max="3" width="16.88671875" style="2" customWidth="1"/>
    <col min="4" max="4" width="15.44140625" style="2" customWidth="1"/>
    <col min="5" max="5" width="17.6640625" style="2" customWidth="1"/>
    <col min="6" max="6" width="15.109375" style="2" customWidth="1"/>
    <col min="7" max="16384" width="9.109375" style="2"/>
  </cols>
  <sheetData>
    <row r="1" spans="1:6" ht="15.6">
      <c r="C1" s="311" t="s">
        <v>1199</v>
      </c>
      <c r="D1" s="311"/>
      <c r="E1" s="311"/>
    </row>
    <row r="2" spans="1:6" ht="15.6">
      <c r="B2" s="4"/>
      <c r="C2" s="311" t="s">
        <v>27</v>
      </c>
      <c r="D2" s="311"/>
      <c r="E2" s="311"/>
    </row>
    <row r="3" spans="1:6" ht="62.25" customHeight="1">
      <c r="A3" s="136"/>
      <c r="B3" s="136"/>
      <c r="C3" s="355" t="s">
        <v>886</v>
      </c>
      <c r="D3" s="355"/>
      <c r="E3" s="355"/>
      <c r="F3" s="161"/>
    </row>
    <row r="4" spans="1:6" ht="15.6">
      <c r="A4" s="13"/>
      <c r="B4" s="13"/>
      <c r="C4" s="338" t="s">
        <v>1340</v>
      </c>
      <c r="D4" s="338"/>
      <c r="E4" s="338"/>
    </row>
    <row r="5" spans="1:6">
      <c r="A5" s="5"/>
      <c r="B5" s="5"/>
      <c r="C5" s="5"/>
    </row>
    <row r="6" spans="1:6" ht="15">
      <c r="A6" s="5"/>
      <c r="B6" s="15"/>
      <c r="C6" s="5"/>
    </row>
    <row r="7" spans="1:6" ht="81" customHeight="1">
      <c r="A7" s="366" t="s">
        <v>888</v>
      </c>
      <c r="B7" s="366"/>
      <c r="C7" s="366"/>
      <c r="D7" s="366"/>
      <c r="E7" s="366"/>
    </row>
    <row r="8" spans="1:6">
      <c r="A8" s="5"/>
      <c r="B8" s="5"/>
      <c r="C8" s="5"/>
    </row>
    <row r="9" spans="1:6" ht="35.25" customHeight="1">
      <c r="A9" s="361" t="s">
        <v>28</v>
      </c>
      <c r="B9" s="361" t="s">
        <v>1</v>
      </c>
      <c r="C9" s="361" t="s">
        <v>29</v>
      </c>
      <c r="D9" s="361"/>
      <c r="E9" s="361"/>
    </row>
    <row r="10" spans="1:6" ht="49.5" customHeight="1">
      <c r="A10" s="361"/>
      <c r="B10" s="361"/>
      <c r="C10" s="120" t="s">
        <v>30</v>
      </c>
      <c r="D10" s="120" t="s">
        <v>31</v>
      </c>
      <c r="E10" s="120" t="s">
        <v>33</v>
      </c>
    </row>
    <row r="11" spans="1:6" ht="15.6">
      <c r="A11" s="158">
        <v>1</v>
      </c>
      <c r="B11" s="158">
        <v>2</v>
      </c>
      <c r="C11" s="158">
        <v>3</v>
      </c>
      <c r="D11" s="158">
        <v>4</v>
      </c>
      <c r="E11" s="158">
        <v>5</v>
      </c>
    </row>
    <row r="12" spans="1:6" ht="15.6">
      <c r="A12" s="19" t="s">
        <v>3</v>
      </c>
      <c r="B12" s="7" t="s">
        <v>24</v>
      </c>
      <c r="C12" s="20">
        <v>302117.58</v>
      </c>
      <c r="D12" s="20"/>
      <c r="E12" s="20"/>
      <c r="F12" s="16"/>
    </row>
    <row r="13" spans="1:6" ht="15.6">
      <c r="A13" s="19" t="s">
        <v>5</v>
      </c>
      <c r="B13" s="7" t="s">
        <v>6</v>
      </c>
      <c r="C13" s="20">
        <v>830823.41</v>
      </c>
      <c r="D13" s="20"/>
      <c r="E13" s="20"/>
      <c r="F13" s="16"/>
    </row>
    <row r="14" spans="1:6" ht="15.6">
      <c r="A14" s="19" t="s">
        <v>7</v>
      </c>
      <c r="B14" s="7" t="s">
        <v>8</v>
      </c>
      <c r="C14" s="20">
        <v>604235.21</v>
      </c>
      <c r="D14" s="20"/>
      <c r="E14" s="20"/>
      <c r="F14" s="16"/>
    </row>
    <row r="15" spans="1:6" ht="15.6">
      <c r="A15" s="19" t="s">
        <v>9</v>
      </c>
      <c r="B15" s="7" t="s">
        <v>12</v>
      </c>
      <c r="C15" s="20">
        <v>830823.39</v>
      </c>
      <c r="D15" s="20"/>
      <c r="E15" s="20"/>
      <c r="F15" s="16"/>
    </row>
    <row r="16" spans="1:6" ht="15.6">
      <c r="A16" s="19" t="s">
        <v>11</v>
      </c>
      <c r="B16" s="7" t="s">
        <v>20</v>
      </c>
      <c r="C16" s="20">
        <v>604235.21</v>
      </c>
      <c r="D16" s="20"/>
      <c r="E16" s="20"/>
      <c r="F16" s="16"/>
    </row>
    <row r="17" spans="1:6" ht="15.6">
      <c r="A17" s="19" t="s">
        <v>13</v>
      </c>
      <c r="B17" s="7" t="s">
        <v>16</v>
      </c>
      <c r="C17" s="20">
        <v>302117.58</v>
      </c>
      <c r="D17" s="20"/>
      <c r="E17" s="20"/>
      <c r="F17" s="16"/>
    </row>
    <row r="18" spans="1:6" ht="15.6">
      <c r="A18" s="19" t="s">
        <v>15</v>
      </c>
      <c r="B18" s="7" t="s">
        <v>18</v>
      </c>
      <c r="C18" s="20">
        <v>302117.58</v>
      </c>
      <c r="D18" s="20"/>
      <c r="E18" s="20"/>
      <c r="F18" s="16"/>
    </row>
    <row r="19" spans="1:6" ht="15.6">
      <c r="A19" s="19" t="s">
        <v>17</v>
      </c>
      <c r="B19" s="7" t="s">
        <v>4</v>
      </c>
      <c r="C19" s="20">
        <v>906352.8</v>
      </c>
      <c r="D19" s="20"/>
      <c r="E19" s="20"/>
      <c r="F19" s="16"/>
    </row>
    <row r="20" spans="1:6" ht="15.6">
      <c r="A20" s="19" t="s">
        <v>19</v>
      </c>
      <c r="B20" s="7" t="s">
        <v>22</v>
      </c>
      <c r="C20" s="20">
        <v>528705.81000000006</v>
      </c>
      <c r="D20" s="20"/>
      <c r="E20" s="20"/>
      <c r="F20" s="16"/>
    </row>
    <row r="21" spans="1:6" ht="15.6">
      <c r="A21" s="19" t="s">
        <v>21</v>
      </c>
      <c r="B21" s="7" t="s">
        <v>14</v>
      </c>
      <c r="C21" s="20">
        <v>679764.6</v>
      </c>
      <c r="D21" s="20"/>
      <c r="E21" s="20"/>
      <c r="F21" s="16"/>
    </row>
    <row r="22" spans="1:6" ht="15.6">
      <c r="A22" s="19" t="s">
        <v>23</v>
      </c>
      <c r="B22" s="7" t="s">
        <v>10</v>
      </c>
      <c r="C22" s="20">
        <v>604235.18999999994</v>
      </c>
      <c r="D22" s="20"/>
      <c r="E22" s="20"/>
      <c r="F22" s="16"/>
    </row>
    <row r="23" spans="1:6" ht="15.6">
      <c r="A23" s="349" t="s">
        <v>25</v>
      </c>
      <c r="B23" s="349"/>
      <c r="C23" s="17">
        <f>SUM(C12:C22)</f>
        <v>6495528.3599999994</v>
      </c>
      <c r="D23" s="17">
        <f>SUM(D12:D22)</f>
        <v>0</v>
      </c>
      <c r="E23" s="17">
        <f>SUM(E12:E22)</f>
        <v>0</v>
      </c>
      <c r="F23" s="16"/>
    </row>
    <row r="24" spans="1:6">
      <c r="C24" s="16"/>
      <c r="D24" s="16"/>
      <c r="E24" s="16"/>
    </row>
    <row r="25" spans="1:6" hidden="1">
      <c r="C25" s="16">
        <f>C23-[6]вед2013!I47</f>
        <v>-13792246.640000001</v>
      </c>
      <c r="D25" s="16">
        <f>D23-[6]вед2013!J47</f>
        <v>-20287775</v>
      </c>
      <c r="E25" s="16">
        <f>E23-[6]вед2013!K47</f>
        <v>-20287775</v>
      </c>
    </row>
  </sheetData>
  <mergeCells count="9">
    <mergeCell ref="A23:B23"/>
    <mergeCell ref="C1:E1"/>
    <mergeCell ref="C2:E2"/>
    <mergeCell ref="C3:E3"/>
    <mergeCell ref="C4:E4"/>
    <mergeCell ref="A7:E7"/>
    <mergeCell ref="A9:A10"/>
    <mergeCell ref="B9:B10"/>
    <mergeCell ref="C9:E9"/>
  </mergeCells>
  <printOptions horizontalCentered="1"/>
  <pageMargins left="0.56999999999999995" right="0.39370078740157483" top="0.98425196850393704" bottom="0.98425196850393704" header="0.48"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sheetPr>
    <tabColor rgb="FF00B050"/>
    <pageSetUpPr fitToPage="1"/>
  </sheetPr>
  <dimension ref="A1:M26"/>
  <sheetViews>
    <sheetView zoomScale="73" zoomScaleNormal="73" workbookViewId="0">
      <selection activeCell="C4" sqref="C4:K4"/>
    </sheetView>
  </sheetViews>
  <sheetFormatPr defaultRowHeight="14.4"/>
  <cols>
    <col min="1" max="1" width="7.44140625" customWidth="1"/>
    <col min="2" max="2" width="23.6640625" customWidth="1"/>
    <col min="3" max="3" width="17.109375" customWidth="1"/>
    <col min="4" max="4" width="13" customWidth="1"/>
    <col min="5" max="5" width="13.44140625" customWidth="1"/>
    <col min="6" max="6" width="17.6640625" customWidth="1"/>
    <col min="7" max="7" width="14.44140625" customWidth="1"/>
    <col min="8" max="8" width="15.33203125" customWidth="1"/>
    <col min="9" max="9" width="14.33203125" customWidth="1"/>
    <col min="10" max="10" width="13" customWidth="1"/>
    <col min="11" max="11" width="16.33203125" customWidth="1"/>
    <col min="12" max="12" width="9.5546875" customWidth="1"/>
    <col min="13" max="13" width="12.44140625" bestFit="1" customWidth="1"/>
  </cols>
  <sheetData>
    <row r="1" spans="1:12" ht="18" customHeight="1">
      <c r="A1" s="311" t="s">
        <v>885</v>
      </c>
      <c r="B1" s="311"/>
      <c r="C1" s="311"/>
      <c r="D1" s="311"/>
      <c r="E1" s="311"/>
      <c r="F1" s="311"/>
      <c r="G1" s="311"/>
      <c r="H1" s="311"/>
      <c r="I1" s="311"/>
      <c r="J1" s="311"/>
      <c r="K1" s="311"/>
    </row>
    <row r="2" spans="1:12" ht="15.6">
      <c r="A2" s="162"/>
      <c r="B2" s="28"/>
      <c r="C2" s="311" t="s">
        <v>889</v>
      </c>
      <c r="D2" s="311"/>
      <c r="E2" s="311"/>
      <c r="F2" s="311"/>
      <c r="G2" s="311"/>
      <c r="H2" s="311"/>
      <c r="I2" s="311"/>
      <c r="J2" s="311"/>
      <c r="K2" s="311"/>
    </row>
    <row r="3" spans="1:12" ht="66" customHeight="1">
      <c r="B3" s="169"/>
      <c r="C3" s="169"/>
      <c r="D3" s="169"/>
      <c r="E3" s="169"/>
      <c r="F3" s="359" t="s">
        <v>895</v>
      </c>
      <c r="G3" s="359"/>
      <c r="H3" s="359"/>
      <c r="I3" s="359"/>
      <c r="J3" s="359"/>
      <c r="K3" s="359"/>
    </row>
    <row r="4" spans="1:12" ht="15.6">
      <c r="A4" s="136" t="s">
        <v>890</v>
      </c>
      <c r="B4" s="136"/>
      <c r="C4" s="338" t="s">
        <v>1340</v>
      </c>
      <c r="D4" s="338"/>
      <c r="E4" s="338"/>
      <c r="F4" s="338"/>
      <c r="G4" s="338"/>
      <c r="H4" s="338"/>
      <c r="I4" s="338"/>
      <c r="J4" s="338"/>
      <c r="K4" s="338"/>
    </row>
    <row r="5" spans="1:12" ht="15.6">
      <c r="A5" s="163"/>
      <c r="B5" s="163"/>
      <c r="C5" s="163"/>
      <c r="D5" s="163"/>
      <c r="E5" s="163"/>
      <c r="F5" s="163"/>
      <c r="G5" s="163"/>
      <c r="H5" s="163"/>
      <c r="I5" s="163"/>
      <c r="J5" s="163"/>
      <c r="K5" s="163"/>
    </row>
    <row r="6" spans="1:12" ht="37.5" customHeight="1">
      <c r="A6" s="367" t="s">
        <v>897</v>
      </c>
      <c r="B6" s="367"/>
      <c r="C6" s="367"/>
      <c r="D6" s="367"/>
      <c r="E6" s="367"/>
      <c r="F6" s="367"/>
      <c r="G6" s="367"/>
      <c r="H6" s="367"/>
      <c r="I6" s="367"/>
      <c r="J6" s="367"/>
      <c r="K6" s="367"/>
    </row>
    <row r="7" spans="1:12" ht="15.6">
      <c r="A7" s="163"/>
      <c r="B7" s="163"/>
      <c r="C7" s="163"/>
      <c r="D7" s="163"/>
      <c r="E7" s="163"/>
      <c r="F7" s="163"/>
      <c r="G7" s="163"/>
      <c r="H7" s="163"/>
      <c r="I7" s="163"/>
      <c r="J7" s="163"/>
      <c r="K7" s="163"/>
    </row>
    <row r="8" spans="1:12" ht="16.2">
      <c r="A8" s="164"/>
      <c r="B8" s="164"/>
      <c r="C8" s="164"/>
      <c r="D8" s="164"/>
      <c r="E8" s="164"/>
      <c r="F8" s="15"/>
      <c r="G8" s="15"/>
      <c r="H8" s="15"/>
      <c r="I8" s="15"/>
      <c r="J8" s="15"/>
      <c r="K8" s="155" t="s">
        <v>891</v>
      </c>
    </row>
    <row r="9" spans="1:12" ht="66" customHeight="1">
      <c r="A9" s="368" t="s">
        <v>28</v>
      </c>
      <c r="B9" s="368" t="s">
        <v>1</v>
      </c>
      <c r="C9" s="368" t="s">
        <v>896</v>
      </c>
      <c r="D9" s="368"/>
      <c r="E9" s="368"/>
      <c r="F9" s="368" t="s">
        <v>893</v>
      </c>
      <c r="G9" s="368"/>
      <c r="H9" s="368"/>
      <c r="I9" s="368" t="s">
        <v>894</v>
      </c>
      <c r="J9" s="368"/>
      <c r="K9" s="368"/>
      <c r="L9" t="s">
        <v>892</v>
      </c>
    </row>
    <row r="10" spans="1:12" ht="17.25" customHeight="1">
      <c r="A10" s="368"/>
      <c r="B10" s="368"/>
      <c r="C10" s="170">
        <v>2019</v>
      </c>
      <c r="D10" s="170">
        <v>2020</v>
      </c>
      <c r="E10" s="170">
        <v>2021</v>
      </c>
      <c r="F10" s="170">
        <v>2019</v>
      </c>
      <c r="G10" s="170">
        <v>2020</v>
      </c>
      <c r="H10" s="170">
        <v>2021</v>
      </c>
      <c r="I10" s="170">
        <v>2019</v>
      </c>
      <c r="J10" s="170">
        <v>2021</v>
      </c>
      <c r="K10" s="170">
        <v>2020</v>
      </c>
    </row>
    <row r="11" spans="1:12" ht="15" customHeight="1">
      <c r="A11" s="174">
        <v>1</v>
      </c>
      <c r="B11" s="174">
        <v>2</v>
      </c>
      <c r="C11" s="174">
        <v>3</v>
      </c>
      <c r="D11" s="174">
        <v>4</v>
      </c>
      <c r="E11" s="174">
        <v>5</v>
      </c>
      <c r="F11" s="174">
        <v>6</v>
      </c>
      <c r="G11" s="174">
        <v>7</v>
      </c>
      <c r="H11" s="174">
        <v>8</v>
      </c>
      <c r="I11" s="174">
        <v>9</v>
      </c>
      <c r="J11" s="174">
        <v>10</v>
      </c>
      <c r="K11" s="174">
        <v>11</v>
      </c>
    </row>
    <row r="12" spans="1:12" ht="15.6">
      <c r="A12" s="19" t="s">
        <v>3</v>
      </c>
      <c r="B12" s="7" t="s">
        <v>4</v>
      </c>
      <c r="C12" s="165">
        <v>1291496</v>
      </c>
      <c r="D12" s="165"/>
      <c r="E12" s="165"/>
      <c r="F12" s="17">
        <v>473092</v>
      </c>
      <c r="G12" s="17">
        <v>689392</v>
      </c>
      <c r="H12" s="17">
        <v>914092</v>
      </c>
      <c r="I12" s="17">
        <v>30000</v>
      </c>
      <c r="J12" s="17"/>
      <c r="K12" s="17"/>
    </row>
    <row r="13" spans="1:12" ht="15.6">
      <c r="A13" s="19" t="s">
        <v>5</v>
      </c>
      <c r="B13" s="7" t="s">
        <v>6</v>
      </c>
      <c r="C13" s="165"/>
      <c r="D13" s="165"/>
      <c r="E13" s="165"/>
      <c r="F13" s="17">
        <v>907447</v>
      </c>
      <c r="G13" s="17">
        <v>907447</v>
      </c>
      <c r="H13" s="17">
        <v>907447</v>
      </c>
      <c r="I13" s="17">
        <v>20200</v>
      </c>
      <c r="J13" s="17"/>
      <c r="K13" s="17"/>
    </row>
    <row r="14" spans="1:12" ht="15.6">
      <c r="A14" s="19" t="s">
        <v>7</v>
      </c>
      <c r="B14" s="7" t="s">
        <v>8</v>
      </c>
      <c r="C14" s="165">
        <v>492472.33</v>
      </c>
      <c r="D14" s="165"/>
      <c r="E14" s="165"/>
      <c r="F14" s="17">
        <v>413750</v>
      </c>
      <c r="G14" s="17">
        <v>413750</v>
      </c>
      <c r="H14" s="17">
        <v>413750</v>
      </c>
      <c r="I14" s="17">
        <v>20200</v>
      </c>
      <c r="J14" s="17"/>
      <c r="K14" s="17"/>
    </row>
    <row r="15" spans="1:12" ht="15.6">
      <c r="A15" s="19" t="s">
        <v>9</v>
      </c>
      <c r="B15" s="7" t="s">
        <v>10</v>
      </c>
      <c r="C15" s="165">
        <v>2316958.08</v>
      </c>
      <c r="D15" s="165"/>
      <c r="E15" s="165"/>
      <c r="F15" s="17">
        <v>1275866</v>
      </c>
      <c r="G15" s="17">
        <v>1275866</v>
      </c>
      <c r="H15" s="17">
        <v>1275866</v>
      </c>
      <c r="I15" s="17">
        <v>113000</v>
      </c>
      <c r="J15" s="17"/>
      <c r="K15" s="17"/>
    </row>
    <row r="16" spans="1:12" ht="15.6">
      <c r="A16" s="19" t="s">
        <v>11</v>
      </c>
      <c r="B16" s="7" t="s">
        <v>12</v>
      </c>
      <c r="C16" s="165">
        <v>1024971.93</v>
      </c>
      <c r="D16" s="165"/>
      <c r="E16" s="165"/>
      <c r="F16" s="17">
        <v>710463</v>
      </c>
      <c r="G16" s="17">
        <v>710463</v>
      </c>
      <c r="H16" s="17">
        <v>710463</v>
      </c>
      <c r="I16" s="17"/>
      <c r="J16" s="17"/>
      <c r="K16" s="17"/>
    </row>
    <row r="17" spans="1:13" ht="15.6">
      <c r="A17" s="19" t="s">
        <v>13</v>
      </c>
      <c r="B17" s="7" t="s">
        <v>14</v>
      </c>
      <c r="C17" s="165">
        <v>568146.01</v>
      </c>
      <c r="D17" s="165"/>
      <c r="E17" s="165"/>
      <c r="F17" s="17">
        <v>321109</v>
      </c>
      <c r="G17" s="17">
        <v>321109</v>
      </c>
      <c r="H17" s="17">
        <v>321109</v>
      </c>
      <c r="I17" s="17"/>
      <c r="J17" s="17"/>
      <c r="K17" s="17"/>
    </row>
    <row r="18" spans="1:13" ht="15.6">
      <c r="A18" s="19" t="s">
        <v>15</v>
      </c>
      <c r="B18" s="7" t="s">
        <v>16</v>
      </c>
      <c r="C18" s="165">
        <v>940717.27</v>
      </c>
      <c r="D18" s="165"/>
      <c r="E18" s="165"/>
      <c r="F18" s="17">
        <v>346824</v>
      </c>
      <c r="G18" s="17">
        <v>346824</v>
      </c>
      <c r="H18" s="17">
        <v>346824</v>
      </c>
      <c r="I18" s="17">
        <v>30000</v>
      </c>
      <c r="J18" s="17"/>
      <c r="K18" s="17"/>
    </row>
    <row r="19" spans="1:13" ht="15.6">
      <c r="A19" s="19" t="s">
        <v>17</v>
      </c>
      <c r="B19" s="7" t="s">
        <v>18</v>
      </c>
      <c r="C19" s="165">
        <v>425745.16</v>
      </c>
      <c r="D19" s="165"/>
      <c r="E19" s="165"/>
      <c r="F19" s="17">
        <v>313856</v>
      </c>
      <c r="G19" s="17">
        <v>313856</v>
      </c>
      <c r="H19" s="17">
        <v>313856</v>
      </c>
      <c r="I19" s="17"/>
      <c r="J19" s="17"/>
      <c r="K19" s="17"/>
    </row>
    <row r="20" spans="1:13" ht="15.6">
      <c r="A20" s="19" t="s">
        <v>19</v>
      </c>
      <c r="B20" s="7" t="s">
        <v>20</v>
      </c>
      <c r="C20" s="165">
        <v>1383915</v>
      </c>
      <c r="D20" s="165"/>
      <c r="E20" s="165"/>
      <c r="F20" s="17">
        <v>420343</v>
      </c>
      <c r="G20" s="17">
        <v>420343</v>
      </c>
      <c r="H20" s="17">
        <v>420343</v>
      </c>
      <c r="I20" s="17"/>
      <c r="J20" s="17"/>
      <c r="K20" s="17"/>
    </row>
    <row r="21" spans="1:13" ht="15.6">
      <c r="A21" s="19" t="s">
        <v>21</v>
      </c>
      <c r="B21" s="7" t="s">
        <v>22</v>
      </c>
      <c r="C21" s="165">
        <v>718378.22</v>
      </c>
      <c r="D21" s="165"/>
      <c r="E21" s="165"/>
      <c r="F21" s="17">
        <v>181325</v>
      </c>
      <c r="G21" s="17">
        <v>181325</v>
      </c>
      <c r="H21" s="17">
        <v>181325</v>
      </c>
      <c r="I21" s="17"/>
      <c r="J21" s="17"/>
      <c r="K21" s="17"/>
    </row>
    <row r="22" spans="1:13" ht="15.6">
      <c r="A22" s="19" t="s">
        <v>23</v>
      </c>
      <c r="B22" s="7" t="s">
        <v>24</v>
      </c>
      <c r="C22" s="165"/>
      <c r="D22" s="165"/>
      <c r="E22" s="165"/>
      <c r="F22" s="17">
        <v>181325</v>
      </c>
      <c r="G22" s="17">
        <v>181325</v>
      </c>
      <c r="H22" s="17">
        <v>181325</v>
      </c>
      <c r="I22" s="17"/>
      <c r="J22" s="17"/>
      <c r="K22" s="17"/>
    </row>
    <row r="23" spans="1:13" ht="15.6">
      <c r="A23" s="354" t="s">
        <v>25</v>
      </c>
      <c r="B23" s="354"/>
      <c r="C23" s="21">
        <f>SUM(C12:C22)</f>
        <v>9162800</v>
      </c>
      <c r="D23" s="21">
        <f t="shared" ref="D23:E23" si="0">SUM(D12:D22)</f>
        <v>0</v>
      </c>
      <c r="E23" s="21">
        <f t="shared" si="0"/>
        <v>0</v>
      </c>
      <c r="F23" s="21">
        <f>SUM(F12:F22)</f>
        <v>5545400</v>
      </c>
      <c r="G23" s="21">
        <f t="shared" ref="G23:J23" si="1">SUM(G12:G22)</f>
        <v>5761700</v>
      </c>
      <c r="H23" s="21">
        <f t="shared" si="1"/>
        <v>5986400</v>
      </c>
      <c r="I23" s="21">
        <f t="shared" si="1"/>
        <v>213400</v>
      </c>
      <c r="J23" s="21">
        <f t="shared" si="1"/>
        <v>0</v>
      </c>
      <c r="K23" s="21">
        <f>SUM(K12:K22)</f>
        <v>0</v>
      </c>
      <c r="M23" s="166"/>
    </row>
    <row r="24" spans="1:13" ht="18">
      <c r="A24" s="167"/>
      <c r="B24" s="167"/>
      <c r="C24" s="168"/>
      <c r="D24" s="168"/>
      <c r="E24" s="168"/>
      <c r="F24" s="167"/>
      <c r="G24" s="167"/>
      <c r="H24" s="167"/>
      <c r="I24" s="167"/>
      <c r="J24" s="167"/>
      <c r="K24" s="167"/>
      <c r="M24" s="166"/>
    </row>
    <row r="25" spans="1:13" ht="18">
      <c r="A25" s="167"/>
      <c r="B25" s="167"/>
      <c r="C25" s="167"/>
      <c r="D25" s="167"/>
      <c r="E25" s="167"/>
      <c r="F25" s="168"/>
      <c r="G25" s="168"/>
      <c r="H25" s="168"/>
      <c r="I25" s="168"/>
      <c r="J25" s="168"/>
      <c r="K25" s="167"/>
    </row>
    <row r="26" spans="1:13" ht="18">
      <c r="A26" s="167"/>
      <c r="B26" s="167"/>
      <c r="C26" s="167"/>
      <c r="D26" s="167"/>
      <c r="E26" s="167"/>
      <c r="F26" s="167"/>
      <c r="G26" s="167"/>
      <c r="H26" s="167"/>
      <c r="I26" s="167"/>
      <c r="J26" s="167"/>
      <c r="K26" s="167"/>
    </row>
  </sheetData>
  <mergeCells count="11">
    <mergeCell ref="A23:B23"/>
    <mergeCell ref="F3:K3"/>
    <mergeCell ref="A1:K1"/>
    <mergeCell ref="C2:K2"/>
    <mergeCell ref="C4:K4"/>
    <mergeCell ref="A6:K6"/>
    <mergeCell ref="A9:A10"/>
    <mergeCell ref="B9:B10"/>
    <mergeCell ref="C9:E9"/>
    <mergeCell ref="F9:H9"/>
    <mergeCell ref="I9:K9"/>
  </mergeCells>
  <printOptions horizontalCentered="1"/>
  <pageMargins left="0.39370078740157483" right="0.39370078740157483" top="0.98425196850393704" bottom="0.39370078740157483" header="0.31496062992125984" footer="0.31496062992125984"/>
  <pageSetup paperSize="9" scale="79" orientation="landscape" r:id="rId1"/>
</worksheet>
</file>

<file path=xl/worksheets/sheet15.xml><?xml version="1.0" encoding="utf-8"?>
<worksheet xmlns="http://schemas.openxmlformats.org/spreadsheetml/2006/main" xmlns:r="http://schemas.openxmlformats.org/officeDocument/2006/relationships">
  <sheetPr>
    <tabColor rgb="FF00B050"/>
    <pageSetUpPr fitToPage="1"/>
  </sheetPr>
  <dimension ref="A1:G24"/>
  <sheetViews>
    <sheetView topLeftCell="A3" zoomScale="76" zoomScaleNormal="76" zoomScaleSheetLayoutView="100" workbookViewId="0">
      <selection activeCell="B20" sqref="A20:B21"/>
    </sheetView>
  </sheetViews>
  <sheetFormatPr defaultColWidth="9.109375" defaultRowHeight="13.2"/>
  <cols>
    <col min="1" max="1" width="5.88671875" style="2" bestFit="1" customWidth="1"/>
    <col min="2" max="2" width="24.44140625" style="2" customWidth="1"/>
    <col min="3" max="3" width="17.88671875" style="2" hidden="1" customWidth="1"/>
    <col min="4" max="4" width="19.109375" style="2" customWidth="1"/>
    <col min="5" max="5" width="16.33203125" style="2" customWidth="1"/>
    <col min="6" max="6" width="20.5546875" style="2" customWidth="1"/>
    <col min="7" max="7" width="15.109375" style="2" customWidth="1"/>
    <col min="8" max="16384" width="9.109375" style="2"/>
  </cols>
  <sheetData>
    <row r="1" spans="1:7" ht="15.6">
      <c r="C1" s="311" t="s">
        <v>1200</v>
      </c>
      <c r="D1" s="311"/>
      <c r="E1" s="311"/>
      <c r="F1" s="311"/>
    </row>
    <row r="2" spans="1:7" ht="15.6">
      <c r="B2" s="4"/>
      <c r="C2" s="4"/>
      <c r="D2" s="311" t="s">
        <v>27</v>
      </c>
      <c r="E2" s="311"/>
      <c r="F2" s="311"/>
    </row>
    <row r="3" spans="1:7" ht="63" customHeight="1">
      <c r="A3" s="136"/>
      <c r="B3" s="136"/>
      <c r="C3" s="355" t="s">
        <v>886</v>
      </c>
      <c r="D3" s="355"/>
      <c r="E3" s="355"/>
      <c r="F3" s="355"/>
    </row>
    <row r="4" spans="1:7" ht="15.6">
      <c r="A4" s="13"/>
      <c r="B4" s="13"/>
      <c r="C4" s="14"/>
      <c r="D4" s="312" t="s">
        <v>1340</v>
      </c>
      <c r="E4" s="312"/>
      <c r="F4" s="312"/>
    </row>
    <row r="5" spans="1:7" ht="15">
      <c r="A5" s="157"/>
      <c r="B5" s="15"/>
      <c r="C5" s="157"/>
      <c r="D5" s="157"/>
    </row>
    <row r="6" spans="1:7" ht="111.75" customHeight="1">
      <c r="A6" s="365" t="s">
        <v>1204</v>
      </c>
      <c r="B6" s="365"/>
      <c r="C6" s="365"/>
      <c r="D6" s="365"/>
      <c r="E6" s="365"/>
      <c r="F6" s="365"/>
    </row>
    <row r="7" spans="1:7">
      <c r="A7" s="157"/>
      <c r="B7" s="157"/>
      <c r="C7" s="157"/>
      <c r="D7" s="157"/>
    </row>
    <row r="8" spans="1:7" ht="35.25" customHeight="1">
      <c r="A8" s="361" t="s">
        <v>28</v>
      </c>
      <c r="B8" s="361" t="s">
        <v>1</v>
      </c>
      <c r="C8" s="361" t="s">
        <v>32</v>
      </c>
      <c r="D8" s="361" t="s">
        <v>29</v>
      </c>
      <c r="E8" s="361"/>
      <c r="F8" s="361"/>
    </row>
    <row r="9" spans="1:7" ht="47.25" customHeight="1">
      <c r="A9" s="361"/>
      <c r="B9" s="361"/>
      <c r="C9" s="361"/>
      <c r="D9" s="174" t="s">
        <v>30</v>
      </c>
      <c r="E9" s="174" t="s">
        <v>31</v>
      </c>
      <c r="F9" s="174" t="s">
        <v>33</v>
      </c>
    </row>
    <row r="10" spans="1:7" ht="13.95" customHeight="1">
      <c r="A10" s="175">
        <v>1</v>
      </c>
      <c r="B10" s="175">
        <v>2</v>
      </c>
      <c r="C10" s="175">
        <v>3</v>
      </c>
      <c r="D10" s="175">
        <v>3</v>
      </c>
      <c r="E10" s="175">
        <v>4</v>
      </c>
      <c r="F10" s="175">
        <v>5</v>
      </c>
    </row>
    <row r="11" spans="1:7" ht="15.6">
      <c r="A11" s="19" t="s">
        <v>3</v>
      </c>
      <c r="B11" s="7" t="s">
        <v>24</v>
      </c>
      <c r="C11" s="18">
        <v>394</v>
      </c>
      <c r="D11" s="20">
        <v>13845.6</v>
      </c>
      <c r="E11" s="20"/>
      <c r="F11" s="20"/>
      <c r="G11" s="16"/>
    </row>
    <row r="12" spans="1:7" ht="15.6">
      <c r="A12" s="19" t="s">
        <v>5</v>
      </c>
      <c r="B12" s="7" t="s">
        <v>6</v>
      </c>
      <c r="C12" s="18">
        <v>2708</v>
      </c>
      <c r="D12" s="20"/>
      <c r="E12" s="20"/>
      <c r="F12" s="20"/>
      <c r="G12" s="16"/>
    </row>
    <row r="13" spans="1:7" ht="15.6">
      <c r="A13" s="19" t="s">
        <v>7</v>
      </c>
      <c r="B13" s="7" t="s">
        <v>8</v>
      </c>
      <c r="C13" s="18">
        <v>1387</v>
      </c>
      <c r="D13" s="20">
        <v>100771.24</v>
      </c>
      <c r="E13" s="20"/>
      <c r="F13" s="20"/>
      <c r="G13" s="16"/>
    </row>
    <row r="14" spans="1:7" ht="15.6">
      <c r="A14" s="19" t="s">
        <v>9</v>
      </c>
      <c r="B14" s="7" t="s">
        <v>12</v>
      </c>
      <c r="C14" s="18">
        <v>893</v>
      </c>
      <c r="D14" s="20"/>
      <c r="E14" s="20"/>
      <c r="F14" s="20"/>
      <c r="G14" s="16"/>
    </row>
    <row r="15" spans="1:7" ht="15.6">
      <c r="A15" s="19" t="s">
        <v>11</v>
      </c>
      <c r="B15" s="7" t="s">
        <v>20</v>
      </c>
      <c r="C15" s="18">
        <v>693</v>
      </c>
      <c r="D15" s="20"/>
      <c r="E15" s="20"/>
      <c r="F15" s="20"/>
      <c r="G15" s="16"/>
    </row>
    <row r="16" spans="1:7" ht="15.6">
      <c r="A16" s="19" t="s">
        <v>13</v>
      </c>
      <c r="B16" s="7" t="s">
        <v>16</v>
      </c>
      <c r="C16" s="18">
        <v>1209</v>
      </c>
      <c r="D16" s="20"/>
      <c r="E16" s="20"/>
      <c r="F16" s="20"/>
      <c r="G16" s="16"/>
    </row>
    <row r="17" spans="1:7" ht="15.6">
      <c r="A17" s="19" t="s">
        <v>15</v>
      </c>
      <c r="B17" s="7" t="s">
        <v>18</v>
      </c>
      <c r="C17" s="18">
        <v>429</v>
      </c>
      <c r="D17" s="20"/>
      <c r="E17" s="20"/>
      <c r="F17" s="20"/>
      <c r="G17" s="16"/>
    </row>
    <row r="18" spans="1:7" ht="15.6">
      <c r="A18" s="19" t="s">
        <v>17</v>
      </c>
      <c r="B18" s="7" t="s">
        <v>4</v>
      </c>
      <c r="C18" s="18">
        <v>2180</v>
      </c>
      <c r="D18" s="20">
        <v>107122.2</v>
      </c>
      <c r="E18" s="20"/>
      <c r="F18" s="20"/>
      <c r="G18" s="16"/>
    </row>
    <row r="19" spans="1:7" ht="15.6">
      <c r="A19" s="19" t="s">
        <v>19</v>
      </c>
      <c r="B19" s="7" t="s">
        <v>22</v>
      </c>
      <c r="C19" s="18">
        <v>444</v>
      </c>
      <c r="D19" s="20">
        <v>58434</v>
      </c>
      <c r="E19" s="20"/>
      <c r="F19" s="20"/>
      <c r="G19" s="16"/>
    </row>
    <row r="20" spans="1:7" ht="15.6">
      <c r="A20" s="19" t="s">
        <v>21</v>
      </c>
      <c r="B20" s="7" t="s">
        <v>14</v>
      </c>
      <c r="C20" s="18">
        <v>694</v>
      </c>
      <c r="D20" s="20">
        <v>103698</v>
      </c>
      <c r="E20" s="20"/>
      <c r="F20" s="20"/>
      <c r="G20" s="16"/>
    </row>
    <row r="21" spans="1:7" ht="15.6">
      <c r="A21" s="19" t="s">
        <v>23</v>
      </c>
      <c r="B21" s="7" t="s">
        <v>10</v>
      </c>
      <c r="C21" s="18">
        <v>4749</v>
      </c>
      <c r="D21" s="20">
        <v>85123</v>
      </c>
      <c r="E21" s="20"/>
      <c r="F21" s="20"/>
      <c r="G21" s="16"/>
    </row>
    <row r="22" spans="1:7" ht="15.6">
      <c r="A22" s="349" t="s">
        <v>25</v>
      </c>
      <c r="B22" s="349"/>
      <c r="C22" s="159">
        <f>SUM(C11:C21)</f>
        <v>15780</v>
      </c>
      <c r="D22" s="17">
        <f>SUM(D11:D21)</f>
        <v>468994.04000000004</v>
      </c>
      <c r="E22" s="17">
        <f>SUM(E11:E21)</f>
        <v>0</v>
      </c>
      <c r="F22" s="17">
        <f>SUM(F11:F21)</f>
        <v>0</v>
      </c>
      <c r="G22" s="16"/>
    </row>
    <row r="23" spans="1:7">
      <c r="D23" s="16"/>
      <c r="E23" s="16"/>
      <c r="F23" s="16"/>
    </row>
    <row r="24" spans="1:7" hidden="1">
      <c r="D24" s="16">
        <f>D22-[6]вед2013!I47</f>
        <v>-19818780.960000001</v>
      </c>
      <c r="E24" s="16">
        <f>E22-[6]вед2013!J47</f>
        <v>-20287775</v>
      </c>
      <c r="F24" s="16">
        <f>F22-[6]вед2013!K47</f>
        <v>-20287775</v>
      </c>
    </row>
  </sheetData>
  <mergeCells count="10">
    <mergeCell ref="A22:B22"/>
    <mergeCell ref="C1:F1"/>
    <mergeCell ref="D2:F2"/>
    <mergeCell ref="C3:F3"/>
    <mergeCell ref="D4:F4"/>
    <mergeCell ref="A6:F6"/>
    <mergeCell ref="A8:A9"/>
    <mergeCell ref="B8:B9"/>
    <mergeCell ref="C8:C9"/>
    <mergeCell ref="D8:F8"/>
  </mergeCells>
  <printOptions horizontalCentered="1"/>
  <pageMargins left="0.56999999999999995" right="0.39370078740157483" top="0.98425196850393704" bottom="0.98425196850393704" header="0.48"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sheetPr>
    <tabColor rgb="FF00B050"/>
    <pageSetUpPr fitToPage="1"/>
  </sheetPr>
  <dimension ref="A1:G24"/>
  <sheetViews>
    <sheetView zoomScale="66" zoomScaleNormal="66" zoomScaleSheetLayoutView="100" workbookViewId="0">
      <selection activeCell="D4" sqref="D4:F4"/>
    </sheetView>
  </sheetViews>
  <sheetFormatPr defaultColWidth="9.109375" defaultRowHeight="13.2"/>
  <cols>
    <col min="1" max="1" width="5.88671875" style="2" bestFit="1" customWidth="1"/>
    <col min="2" max="2" width="24.44140625" style="2" customWidth="1"/>
    <col min="3" max="3" width="17.88671875" style="2" hidden="1" customWidth="1"/>
    <col min="4" max="4" width="19.109375" style="2" customWidth="1"/>
    <col min="5" max="5" width="16.33203125" style="2" customWidth="1"/>
    <col min="6" max="6" width="20.5546875" style="2" customWidth="1"/>
    <col min="7" max="7" width="15.109375" style="2" customWidth="1"/>
    <col min="8" max="16384" width="9.109375" style="2"/>
  </cols>
  <sheetData>
    <row r="1" spans="1:7" ht="15.6">
      <c r="C1" s="311" t="s">
        <v>1201</v>
      </c>
      <c r="D1" s="311"/>
      <c r="E1" s="311"/>
      <c r="F1" s="311"/>
    </row>
    <row r="2" spans="1:7" ht="15.6">
      <c r="B2" s="4"/>
      <c r="C2" s="4"/>
      <c r="D2" s="311" t="s">
        <v>27</v>
      </c>
      <c r="E2" s="311"/>
      <c r="F2" s="311"/>
    </row>
    <row r="3" spans="1:7" ht="63" customHeight="1">
      <c r="A3" s="136"/>
      <c r="B3" s="136"/>
      <c r="C3" s="355" t="s">
        <v>886</v>
      </c>
      <c r="D3" s="355"/>
      <c r="E3" s="355"/>
      <c r="F3" s="355"/>
    </row>
    <row r="4" spans="1:7" ht="15.6">
      <c r="A4" s="13"/>
      <c r="B4" s="13"/>
      <c r="C4" s="14"/>
      <c r="D4" s="312" t="s">
        <v>1340</v>
      </c>
      <c r="E4" s="312"/>
      <c r="F4" s="312"/>
    </row>
    <row r="5" spans="1:7" ht="15">
      <c r="A5" s="157"/>
      <c r="B5" s="15"/>
      <c r="C5" s="157"/>
      <c r="D5" s="157"/>
    </row>
    <row r="6" spans="1:7" ht="192.75" customHeight="1">
      <c r="A6" s="365" t="s">
        <v>1203</v>
      </c>
      <c r="B6" s="365"/>
      <c r="C6" s="365"/>
      <c r="D6" s="365"/>
      <c r="E6" s="365"/>
      <c r="F6" s="365"/>
    </row>
    <row r="7" spans="1:7">
      <c r="A7" s="157"/>
      <c r="B7" s="157"/>
      <c r="C7" s="157"/>
      <c r="D7" s="157"/>
    </row>
    <row r="8" spans="1:7" ht="35.25" customHeight="1">
      <c r="A8" s="361" t="s">
        <v>28</v>
      </c>
      <c r="B8" s="361" t="s">
        <v>1</v>
      </c>
      <c r="C8" s="361" t="s">
        <v>32</v>
      </c>
      <c r="D8" s="361" t="s">
        <v>29</v>
      </c>
      <c r="E8" s="361"/>
      <c r="F8" s="361"/>
    </row>
    <row r="9" spans="1:7" ht="29.25" customHeight="1">
      <c r="A9" s="361"/>
      <c r="B9" s="361"/>
      <c r="C9" s="361"/>
      <c r="D9" s="174" t="s">
        <v>30</v>
      </c>
      <c r="E9" s="174" t="s">
        <v>31</v>
      </c>
      <c r="F9" s="174" t="s">
        <v>33</v>
      </c>
    </row>
    <row r="10" spans="1:7" ht="13.95" customHeight="1">
      <c r="A10" s="175">
        <v>1</v>
      </c>
      <c r="B10" s="175">
        <v>2</v>
      </c>
      <c r="C10" s="175">
        <v>3</v>
      </c>
      <c r="D10" s="175">
        <v>3</v>
      </c>
      <c r="E10" s="175">
        <v>4</v>
      </c>
      <c r="F10" s="175">
        <v>5</v>
      </c>
    </row>
    <row r="11" spans="1:7" ht="15.6">
      <c r="A11" s="19" t="s">
        <v>3</v>
      </c>
      <c r="B11" s="7" t="s">
        <v>24</v>
      </c>
      <c r="C11" s="18">
        <v>394</v>
      </c>
      <c r="D11" s="20"/>
      <c r="E11" s="20"/>
      <c r="F11" s="20"/>
      <c r="G11" s="16"/>
    </row>
    <row r="12" spans="1:7" ht="15.6">
      <c r="A12" s="19" t="s">
        <v>5</v>
      </c>
      <c r="B12" s="7" t="s">
        <v>6</v>
      </c>
      <c r="C12" s="18">
        <v>2708</v>
      </c>
      <c r="D12" s="20"/>
      <c r="E12" s="20"/>
      <c r="F12" s="20"/>
      <c r="G12" s="16"/>
    </row>
    <row r="13" spans="1:7" ht="15.6">
      <c r="A13" s="19" t="s">
        <v>7</v>
      </c>
      <c r="B13" s="7" t="s">
        <v>8</v>
      </c>
      <c r="C13" s="18">
        <v>1387</v>
      </c>
      <c r="D13" s="20">
        <v>1505054</v>
      </c>
      <c r="E13" s="20"/>
      <c r="F13" s="20"/>
      <c r="G13" s="16"/>
    </row>
    <row r="14" spans="1:7" ht="15.6">
      <c r="A14" s="19" t="s">
        <v>9</v>
      </c>
      <c r="B14" s="7" t="s">
        <v>12</v>
      </c>
      <c r="C14" s="18">
        <v>893</v>
      </c>
      <c r="D14" s="20">
        <v>187600</v>
      </c>
      <c r="E14" s="20"/>
      <c r="F14" s="20"/>
      <c r="G14" s="16"/>
    </row>
    <row r="15" spans="1:7" ht="15.6">
      <c r="A15" s="19" t="s">
        <v>11</v>
      </c>
      <c r="B15" s="7" t="s">
        <v>20</v>
      </c>
      <c r="C15" s="18">
        <v>693</v>
      </c>
      <c r="D15" s="20">
        <v>707996</v>
      </c>
      <c r="E15" s="20"/>
      <c r="F15" s="20"/>
      <c r="G15" s="16"/>
    </row>
    <row r="16" spans="1:7" ht="15.6">
      <c r="A16" s="19" t="s">
        <v>13</v>
      </c>
      <c r="B16" s="7" t="s">
        <v>16</v>
      </c>
      <c r="C16" s="18">
        <v>1209</v>
      </c>
      <c r="D16" s="20"/>
      <c r="E16" s="20"/>
      <c r="F16" s="20"/>
      <c r="G16" s="16"/>
    </row>
    <row r="17" spans="1:7" ht="15.6">
      <c r="A17" s="19" t="s">
        <v>15</v>
      </c>
      <c r="B17" s="7" t="s">
        <v>18</v>
      </c>
      <c r="C17" s="18">
        <v>429</v>
      </c>
      <c r="D17" s="20"/>
      <c r="E17" s="20"/>
      <c r="F17" s="20"/>
      <c r="G17" s="16"/>
    </row>
    <row r="18" spans="1:7" ht="15.6">
      <c r="A18" s="19" t="s">
        <v>17</v>
      </c>
      <c r="B18" s="7" t="s">
        <v>4</v>
      </c>
      <c r="C18" s="18">
        <v>2180</v>
      </c>
      <c r="D18" s="20">
        <v>1600000</v>
      </c>
      <c r="E18" s="20"/>
      <c r="F18" s="20"/>
      <c r="G18" s="16"/>
    </row>
    <row r="19" spans="1:7" ht="15.6">
      <c r="A19" s="19" t="s">
        <v>19</v>
      </c>
      <c r="B19" s="7" t="s">
        <v>22</v>
      </c>
      <c r="C19" s="18">
        <v>444</v>
      </c>
      <c r="D19" s="20"/>
      <c r="E19" s="20"/>
      <c r="F19" s="20"/>
      <c r="G19" s="16"/>
    </row>
    <row r="20" spans="1:7" ht="15.6">
      <c r="A20" s="19" t="s">
        <v>21</v>
      </c>
      <c r="B20" s="7" t="s">
        <v>14</v>
      </c>
      <c r="C20" s="18">
        <v>694</v>
      </c>
      <c r="D20" s="20"/>
      <c r="E20" s="20"/>
      <c r="F20" s="20"/>
      <c r="G20" s="16"/>
    </row>
    <row r="21" spans="1:7" ht="15.6">
      <c r="A21" s="19" t="s">
        <v>23</v>
      </c>
      <c r="B21" s="7" t="s">
        <v>10</v>
      </c>
      <c r="C21" s="18">
        <v>4749</v>
      </c>
      <c r="D21" s="20">
        <v>999350</v>
      </c>
      <c r="E21" s="20"/>
      <c r="F21" s="20"/>
      <c r="G21" s="16"/>
    </row>
    <row r="22" spans="1:7" ht="15.6">
      <c r="A22" s="349" t="s">
        <v>25</v>
      </c>
      <c r="B22" s="349"/>
      <c r="C22" s="159">
        <f>SUM(C11:C21)</f>
        <v>15780</v>
      </c>
      <c r="D22" s="17">
        <f>SUM(D11:D21)</f>
        <v>5000000</v>
      </c>
      <c r="E22" s="17">
        <f>SUM(E11:E21)</f>
        <v>0</v>
      </c>
      <c r="F22" s="17">
        <f>SUM(F11:F21)</f>
        <v>0</v>
      </c>
      <c r="G22" s="16"/>
    </row>
    <row r="23" spans="1:7">
      <c r="D23" s="16"/>
      <c r="E23" s="16"/>
      <c r="F23" s="16"/>
    </row>
    <row r="24" spans="1:7" hidden="1">
      <c r="D24" s="16">
        <f>D22-[6]вед2013!I47</f>
        <v>-15287775</v>
      </c>
      <c r="E24" s="16">
        <f>E22-[6]вед2013!J47</f>
        <v>-20287775</v>
      </c>
      <c r="F24" s="16">
        <f>F22-[6]вед2013!K47</f>
        <v>-20287775</v>
      </c>
    </row>
  </sheetData>
  <autoFilter ref="A8:F22">
    <filterColumn colId="3" showButton="0"/>
    <filterColumn colId="4" showButton="0"/>
  </autoFilter>
  <mergeCells count="10">
    <mergeCell ref="A22:B22"/>
    <mergeCell ref="C1:F1"/>
    <mergeCell ref="D2:F2"/>
    <mergeCell ref="C3:F3"/>
    <mergeCell ref="D4:F4"/>
    <mergeCell ref="A6:F6"/>
    <mergeCell ref="A8:A9"/>
    <mergeCell ref="B8:B9"/>
    <mergeCell ref="C8:C9"/>
    <mergeCell ref="D8:F8"/>
  </mergeCells>
  <printOptions horizontalCentered="1"/>
  <pageMargins left="0.56999999999999995" right="0.39370078740157483" top="0.98425196850393704" bottom="0.98425196850393704" header="0.48"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sheetPr>
    <tabColor rgb="FF00B050"/>
    <pageSetUpPr fitToPage="1"/>
  </sheetPr>
  <dimension ref="A1:G24"/>
  <sheetViews>
    <sheetView zoomScale="69" zoomScaleNormal="69" zoomScaleSheetLayoutView="100" workbookViewId="0">
      <selection activeCell="A6" sqref="A6:F6"/>
    </sheetView>
  </sheetViews>
  <sheetFormatPr defaultColWidth="9.109375" defaultRowHeight="13.2"/>
  <cols>
    <col min="1" max="1" width="5.88671875" style="2" bestFit="1" customWidth="1"/>
    <col min="2" max="2" width="24.44140625" style="2" customWidth="1"/>
    <col min="3" max="3" width="17.88671875" style="2" hidden="1" customWidth="1"/>
    <col min="4" max="4" width="19.109375" style="2" customWidth="1"/>
    <col min="5" max="5" width="16.33203125" style="2" customWidth="1"/>
    <col min="6" max="6" width="20.5546875" style="2" customWidth="1"/>
    <col min="7" max="7" width="15.109375" style="2" customWidth="1"/>
    <col min="8" max="16384" width="9.109375" style="2"/>
  </cols>
  <sheetData>
    <row r="1" spans="1:7" ht="15.6">
      <c r="C1" s="311" t="s">
        <v>1338</v>
      </c>
      <c r="D1" s="311"/>
      <c r="E1" s="311"/>
      <c r="F1" s="311"/>
    </row>
    <row r="2" spans="1:7" ht="15.6">
      <c r="B2" s="4"/>
      <c r="C2" s="4"/>
      <c r="D2" s="311" t="s">
        <v>27</v>
      </c>
      <c r="E2" s="311"/>
      <c r="F2" s="311"/>
    </row>
    <row r="3" spans="1:7" ht="63" customHeight="1">
      <c r="A3" s="136"/>
      <c r="B3" s="136"/>
      <c r="C3" s="355" t="s">
        <v>886</v>
      </c>
      <c r="D3" s="355"/>
      <c r="E3" s="355"/>
      <c r="F3" s="355"/>
    </row>
    <row r="4" spans="1:7" ht="15.6">
      <c r="A4" s="13"/>
      <c r="B4" s="13"/>
      <c r="C4" s="14"/>
      <c r="D4" s="312" t="s">
        <v>1340</v>
      </c>
      <c r="E4" s="312"/>
      <c r="F4" s="312"/>
    </row>
    <row r="5" spans="1:7" ht="15">
      <c r="A5" s="157"/>
      <c r="B5" s="15"/>
      <c r="C5" s="157"/>
      <c r="D5" s="157"/>
    </row>
    <row r="6" spans="1:7" ht="81" customHeight="1">
      <c r="A6" s="365" t="s">
        <v>1339</v>
      </c>
      <c r="B6" s="365"/>
      <c r="C6" s="365"/>
      <c r="D6" s="365"/>
      <c r="E6" s="365"/>
      <c r="F6" s="365"/>
    </row>
    <row r="7" spans="1:7">
      <c r="A7" s="157"/>
      <c r="B7" s="157"/>
      <c r="C7" s="157"/>
      <c r="D7" s="157"/>
    </row>
    <row r="8" spans="1:7" ht="35.25" customHeight="1">
      <c r="A8" s="361" t="s">
        <v>28</v>
      </c>
      <c r="B8" s="361" t="s">
        <v>1</v>
      </c>
      <c r="C8" s="361" t="s">
        <v>32</v>
      </c>
      <c r="D8" s="361" t="s">
        <v>29</v>
      </c>
      <c r="E8" s="361"/>
      <c r="F8" s="361"/>
    </row>
    <row r="9" spans="1:7" ht="29.25" customHeight="1">
      <c r="A9" s="361"/>
      <c r="B9" s="361"/>
      <c r="C9" s="361"/>
      <c r="D9" s="306" t="s">
        <v>30</v>
      </c>
      <c r="E9" s="306" t="s">
        <v>31</v>
      </c>
      <c r="F9" s="306" t="s">
        <v>33</v>
      </c>
    </row>
    <row r="10" spans="1:7" ht="13.95" customHeight="1">
      <c r="A10" s="307">
        <v>1</v>
      </c>
      <c r="B10" s="307">
        <v>2</v>
      </c>
      <c r="C10" s="307">
        <v>3</v>
      </c>
      <c r="D10" s="307">
        <v>3</v>
      </c>
      <c r="E10" s="307">
        <v>4</v>
      </c>
      <c r="F10" s="307">
        <v>5</v>
      </c>
    </row>
    <row r="11" spans="1:7" ht="15.6">
      <c r="A11" s="19" t="s">
        <v>3</v>
      </c>
      <c r="B11" s="7" t="s">
        <v>24</v>
      </c>
      <c r="C11" s="18">
        <v>394</v>
      </c>
      <c r="D11" s="20"/>
      <c r="E11" s="20"/>
      <c r="F11" s="20"/>
      <c r="G11" s="16"/>
    </row>
    <row r="12" spans="1:7" ht="15.6">
      <c r="A12" s="19" t="s">
        <v>5</v>
      </c>
      <c r="B12" s="7" t="s">
        <v>6</v>
      </c>
      <c r="C12" s="18">
        <v>2708</v>
      </c>
      <c r="D12" s="20">
        <v>249270</v>
      </c>
      <c r="E12" s="20"/>
      <c r="F12" s="20"/>
      <c r="G12" s="16"/>
    </row>
    <row r="13" spans="1:7" ht="15.6">
      <c r="A13" s="19" t="s">
        <v>7</v>
      </c>
      <c r="B13" s="7" t="s">
        <v>8</v>
      </c>
      <c r="C13" s="18">
        <v>1387</v>
      </c>
      <c r="D13" s="20"/>
      <c r="E13" s="20"/>
      <c r="F13" s="20"/>
      <c r="G13" s="16"/>
    </row>
    <row r="14" spans="1:7" ht="15.6">
      <c r="A14" s="19" t="s">
        <v>9</v>
      </c>
      <c r="B14" s="7" t="s">
        <v>12</v>
      </c>
      <c r="C14" s="18">
        <v>893</v>
      </c>
      <c r="D14" s="20"/>
      <c r="E14" s="20"/>
      <c r="F14" s="20"/>
      <c r="G14" s="16"/>
    </row>
    <row r="15" spans="1:7" ht="15.6">
      <c r="A15" s="19" t="s">
        <v>11</v>
      </c>
      <c r="B15" s="7" t="s">
        <v>20</v>
      </c>
      <c r="C15" s="18">
        <v>693</v>
      </c>
      <c r="D15" s="20"/>
      <c r="E15" s="20"/>
      <c r="F15" s="20"/>
      <c r="G15" s="16"/>
    </row>
    <row r="16" spans="1:7" ht="15.6">
      <c r="A16" s="19" t="s">
        <v>13</v>
      </c>
      <c r="B16" s="7" t="s">
        <v>16</v>
      </c>
      <c r="C16" s="18">
        <v>1209</v>
      </c>
      <c r="D16" s="20"/>
      <c r="E16" s="20"/>
      <c r="F16" s="20"/>
      <c r="G16" s="16"/>
    </row>
    <row r="17" spans="1:7" ht="15.6">
      <c r="A17" s="19" t="s">
        <v>15</v>
      </c>
      <c r="B17" s="7" t="s">
        <v>18</v>
      </c>
      <c r="C17" s="18">
        <v>429</v>
      </c>
      <c r="D17" s="20"/>
      <c r="E17" s="20"/>
      <c r="F17" s="20"/>
      <c r="G17" s="16"/>
    </row>
    <row r="18" spans="1:7" ht="15.6">
      <c r="A18" s="19" t="s">
        <v>17</v>
      </c>
      <c r="B18" s="7" t="s">
        <v>4</v>
      </c>
      <c r="C18" s="18">
        <v>2180</v>
      </c>
      <c r="D18" s="20">
        <v>140000</v>
      </c>
      <c r="E18" s="20"/>
      <c r="F18" s="20"/>
      <c r="G18" s="16"/>
    </row>
    <row r="19" spans="1:7" ht="15.6">
      <c r="A19" s="19" t="s">
        <v>19</v>
      </c>
      <c r="B19" s="7" t="s">
        <v>22</v>
      </c>
      <c r="C19" s="18">
        <v>444</v>
      </c>
      <c r="D19" s="20"/>
      <c r="E19" s="20"/>
      <c r="F19" s="20"/>
      <c r="G19" s="16"/>
    </row>
    <row r="20" spans="1:7" ht="15.6">
      <c r="A20" s="19" t="s">
        <v>21</v>
      </c>
      <c r="B20" s="7" t="s">
        <v>14</v>
      </c>
      <c r="C20" s="18">
        <v>694</v>
      </c>
      <c r="D20" s="20">
        <v>247950</v>
      </c>
      <c r="E20" s="20"/>
      <c r="F20" s="20"/>
      <c r="G20" s="16"/>
    </row>
    <row r="21" spans="1:7" ht="15.6">
      <c r="A21" s="19" t="s">
        <v>23</v>
      </c>
      <c r="B21" s="7" t="s">
        <v>10</v>
      </c>
      <c r="C21" s="18">
        <v>4749</v>
      </c>
      <c r="D21" s="20">
        <v>223060</v>
      </c>
      <c r="E21" s="20"/>
      <c r="F21" s="20"/>
      <c r="G21" s="16"/>
    </row>
    <row r="22" spans="1:7" ht="15.6">
      <c r="A22" s="349" t="s">
        <v>25</v>
      </c>
      <c r="B22" s="349"/>
      <c r="C22" s="159">
        <f>SUM(C11:C21)</f>
        <v>15780</v>
      </c>
      <c r="D22" s="17">
        <f>SUM(D11:D21)</f>
        <v>860280</v>
      </c>
      <c r="E22" s="17">
        <f>SUM(E11:E21)</f>
        <v>0</v>
      </c>
      <c r="F22" s="17">
        <f>SUM(F11:F21)</f>
        <v>0</v>
      </c>
      <c r="G22" s="16"/>
    </row>
    <row r="23" spans="1:7">
      <c r="D23" s="16"/>
      <c r="E23" s="16"/>
      <c r="F23" s="16"/>
    </row>
    <row r="24" spans="1:7" hidden="1">
      <c r="D24" s="16">
        <f>D22-[6]вед2013!I47</f>
        <v>-19427495</v>
      </c>
      <c r="E24" s="16">
        <f>E22-[6]вед2013!J47</f>
        <v>-20287775</v>
      </c>
      <c r="F24" s="16">
        <f>F22-[6]вед2013!K47</f>
        <v>-20287775</v>
      </c>
    </row>
  </sheetData>
  <mergeCells count="10">
    <mergeCell ref="A22:B22"/>
    <mergeCell ref="C1:F1"/>
    <mergeCell ref="D2:F2"/>
    <mergeCell ref="C3:F3"/>
    <mergeCell ref="D4:F4"/>
    <mergeCell ref="A6:F6"/>
    <mergeCell ref="A8:A9"/>
    <mergeCell ref="B8:B9"/>
    <mergeCell ref="C8:C9"/>
    <mergeCell ref="D8:F8"/>
  </mergeCells>
  <printOptions horizontalCentered="1"/>
  <pageMargins left="0.56999999999999995" right="0.39370078740157483" top="0.98425196850393704" bottom="0.98425196850393704" header="0.48"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sheetPr>
    <tabColor rgb="FF00B050"/>
    <pageSetUpPr fitToPage="1"/>
  </sheetPr>
  <dimension ref="A1:G24"/>
  <sheetViews>
    <sheetView zoomScale="81" zoomScaleNormal="81" zoomScaleSheetLayoutView="100" workbookViewId="0">
      <selection activeCell="D4" sqref="D4:F4"/>
    </sheetView>
  </sheetViews>
  <sheetFormatPr defaultColWidth="9.109375" defaultRowHeight="13.2"/>
  <cols>
    <col min="1" max="1" width="5.88671875" style="2" bestFit="1" customWidth="1"/>
    <col min="2" max="2" width="24.44140625" style="2" customWidth="1"/>
    <col min="3" max="3" width="17.88671875" style="2" hidden="1" customWidth="1"/>
    <col min="4" max="4" width="19.109375" style="2" customWidth="1"/>
    <col min="5" max="5" width="17.6640625" style="2" customWidth="1"/>
    <col min="6" max="6" width="21.33203125" style="2" customWidth="1"/>
    <col min="7" max="7" width="15.109375" style="2" customWidth="1"/>
    <col min="8" max="16384" width="9.109375" style="2"/>
  </cols>
  <sheetData>
    <row r="1" spans="1:7" ht="15.6">
      <c r="C1" s="311" t="s">
        <v>1207</v>
      </c>
      <c r="D1" s="311"/>
      <c r="E1" s="311"/>
      <c r="F1" s="311"/>
    </row>
    <row r="2" spans="1:7" ht="15.6">
      <c r="B2" s="4"/>
      <c r="C2" s="4"/>
      <c r="D2" s="311" t="s">
        <v>27</v>
      </c>
      <c r="E2" s="311"/>
      <c r="F2" s="311"/>
    </row>
    <row r="3" spans="1:7" ht="63" customHeight="1">
      <c r="A3" s="136"/>
      <c r="B3" s="136"/>
      <c r="C3" s="355" t="s">
        <v>886</v>
      </c>
      <c r="D3" s="355"/>
      <c r="E3" s="355"/>
      <c r="F3" s="355"/>
    </row>
    <row r="4" spans="1:7" ht="15.6">
      <c r="A4" s="13"/>
      <c r="B4" s="13"/>
      <c r="C4" s="14"/>
      <c r="D4" s="312" t="s">
        <v>1340</v>
      </c>
      <c r="E4" s="312"/>
      <c r="F4" s="312"/>
    </row>
    <row r="5" spans="1:7" ht="15">
      <c r="A5" s="157"/>
      <c r="B5" s="15"/>
      <c r="C5" s="157"/>
      <c r="D5" s="157"/>
    </row>
    <row r="6" spans="1:7" ht="146.4" customHeight="1">
      <c r="A6" s="365" t="s">
        <v>1208</v>
      </c>
      <c r="B6" s="365"/>
      <c r="C6" s="365"/>
      <c r="D6" s="365"/>
      <c r="E6" s="365"/>
      <c r="F6" s="365"/>
    </row>
    <row r="7" spans="1:7">
      <c r="A7" s="157"/>
      <c r="B7" s="157"/>
      <c r="C7" s="157"/>
      <c r="D7" s="157"/>
    </row>
    <row r="8" spans="1:7" ht="35.25" customHeight="1">
      <c r="A8" s="361" t="s">
        <v>28</v>
      </c>
      <c r="B8" s="361" t="s">
        <v>1</v>
      </c>
      <c r="C8" s="361" t="s">
        <v>32</v>
      </c>
      <c r="D8" s="361" t="s">
        <v>29</v>
      </c>
      <c r="E8" s="361"/>
      <c r="F8" s="361"/>
    </row>
    <row r="9" spans="1:7" ht="78" customHeight="1">
      <c r="A9" s="361"/>
      <c r="B9" s="361"/>
      <c r="C9" s="361"/>
      <c r="D9" s="233" t="s">
        <v>30</v>
      </c>
      <c r="E9" s="233" t="s">
        <v>31</v>
      </c>
      <c r="F9" s="233" t="s">
        <v>33</v>
      </c>
    </row>
    <row r="10" spans="1:7" ht="13.95" customHeight="1">
      <c r="A10" s="234">
        <v>1</v>
      </c>
      <c r="B10" s="234">
        <v>2</v>
      </c>
      <c r="C10" s="234">
        <v>3</v>
      </c>
      <c r="D10" s="234">
        <v>3</v>
      </c>
      <c r="E10" s="234">
        <v>4</v>
      </c>
      <c r="F10" s="234">
        <v>5</v>
      </c>
    </row>
    <row r="11" spans="1:7" ht="15.6">
      <c r="A11" s="19" t="s">
        <v>3</v>
      </c>
      <c r="B11" s="7" t="s">
        <v>24</v>
      </c>
      <c r="C11" s="18">
        <v>394</v>
      </c>
      <c r="D11" s="20">
        <v>12325.91</v>
      </c>
      <c r="E11" s="20"/>
      <c r="F11" s="20"/>
      <c r="G11" s="16"/>
    </row>
    <row r="12" spans="1:7" ht="15.6">
      <c r="A12" s="19" t="s">
        <v>5</v>
      </c>
      <c r="B12" s="7" t="s">
        <v>6</v>
      </c>
      <c r="C12" s="18">
        <v>2708</v>
      </c>
      <c r="D12" s="20">
        <v>6195.68</v>
      </c>
      <c r="E12" s="20"/>
      <c r="F12" s="20"/>
      <c r="G12" s="16"/>
    </row>
    <row r="13" spans="1:7" ht="15.6">
      <c r="A13" s="19" t="s">
        <v>7</v>
      </c>
      <c r="B13" s="7" t="s">
        <v>8</v>
      </c>
      <c r="C13" s="18">
        <v>1387</v>
      </c>
      <c r="D13" s="20">
        <v>13973.05</v>
      </c>
      <c r="E13" s="20"/>
      <c r="F13" s="20"/>
      <c r="G13" s="16"/>
    </row>
    <row r="14" spans="1:7" ht="15.6">
      <c r="A14" s="19" t="s">
        <v>9</v>
      </c>
      <c r="B14" s="7" t="s">
        <v>12</v>
      </c>
      <c r="C14" s="18">
        <v>893</v>
      </c>
      <c r="D14" s="20">
        <v>16160.42</v>
      </c>
      <c r="E14" s="20"/>
      <c r="F14" s="20"/>
      <c r="G14" s="16"/>
    </row>
    <row r="15" spans="1:7" ht="15.6">
      <c r="A15" s="19" t="s">
        <v>11</v>
      </c>
      <c r="B15" s="7" t="s">
        <v>20</v>
      </c>
      <c r="C15" s="18">
        <v>693</v>
      </c>
      <c r="D15" s="20">
        <v>6439.59</v>
      </c>
      <c r="E15" s="20"/>
      <c r="F15" s="20"/>
      <c r="G15" s="16"/>
    </row>
    <row r="16" spans="1:7" ht="15.6">
      <c r="A16" s="19" t="s">
        <v>13</v>
      </c>
      <c r="B16" s="7" t="s">
        <v>16</v>
      </c>
      <c r="C16" s="18">
        <v>1209</v>
      </c>
      <c r="D16" s="20">
        <v>4706.21</v>
      </c>
      <c r="E16" s="20"/>
      <c r="F16" s="20"/>
      <c r="G16" s="16"/>
    </row>
    <row r="17" spans="1:7" ht="15.6">
      <c r="A17" s="19" t="s">
        <v>15</v>
      </c>
      <c r="B17" s="7" t="s">
        <v>18</v>
      </c>
      <c r="C17" s="18">
        <v>429</v>
      </c>
      <c r="D17" s="20">
        <v>12526.39</v>
      </c>
      <c r="E17" s="20"/>
      <c r="F17" s="20"/>
      <c r="G17" s="16"/>
    </row>
    <row r="18" spans="1:7" ht="15.6">
      <c r="A18" s="19" t="s">
        <v>17</v>
      </c>
      <c r="B18" s="7" t="s">
        <v>4</v>
      </c>
      <c r="C18" s="18">
        <v>2180</v>
      </c>
      <c r="D18" s="20">
        <v>3837.58</v>
      </c>
      <c r="E18" s="20"/>
      <c r="F18" s="20"/>
      <c r="G18" s="16"/>
    </row>
    <row r="19" spans="1:7" ht="15.6">
      <c r="A19" s="19" t="s">
        <v>19</v>
      </c>
      <c r="B19" s="7" t="s">
        <v>22</v>
      </c>
      <c r="C19" s="18">
        <v>444</v>
      </c>
      <c r="D19" s="20">
        <v>14261.59</v>
      </c>
      <c r="E19" s="20"/>
      <c r="F19" s="20"/>
      <c r="G19" s="16"/>
    </row>
    <row r="20" spans="1:7" ht="15.6">
      <c r="A20" s="19" t="s">
        <v>21</v>
      </c>
      <c r="B20" s="7" t="s">
        <v>14</v>
      </c>
      <c r="C20" s="18">
        <v>694</v>
      </c>
      <c r="D20" s="20">
        <v>9059.73</v>
      </c>
      <c r="E20" s="20"/>
      <c r="F20" s="20"/>
      <c r="G20" s="16"/>
    </row>
    <row r="21" spans="1:7" ht="15.6">
      <c r="A21" s="19" t="s">
        <v>23</v>
      </c>
      <c r="B21" s="7" t="s">
        <v>10</v>
      </c>
      <c r="C21" s="18">
        <v>4749</v>
      </c>
      <c r="D21" s="20">
        <v>2296.73</v>
      </c>
      <c r="E21" s="20"/>
      <c r="F21" s="20"/>
      <c r="G21" s="16"/>
    </row>
    <row r="22" spans="1:7" ht="15.6">
      <c r="A22" s="349" t="s">
        <v>25</v>
      </c>
      <c r="B22" s="349"/>
      <c r="C22" s="159">
        <f>SUM(C11:C21)</f>
        <v>15780</v>
      </c>
      <c r="D22" s="17">
        <f>SUM(D11:D21)</f>
        <v>101782.87999999999</v>
      </c>
      <c r="E22" s="17">
        <f>SUM(E11:E21)</f>
        <v>0</v>
      </c>
      <c r="F22" s="17">
        <f>SUM(F11:F21)</f>
        <v>0</v>
      </c>
      <c r="G22" s="16"/>
    </row>
    <row r="23" spans="1:7">
      <c r="D23" s="16"/>
      <c r="E23" s="16"/>
      <c r="F23" s="16"/>
    </row>
    <row r="24" spans="1:7" hidden="1">
      <c r="D24" s="16">
        <f>D22-[6]вед2013!I47</f>
        <v>-20185992.120000001</v>
      </c>
      <c r="E24" s="16">
        <f>E22-[6]вед2013!J47</f>
        <v>-20287775</v>
      </c>
      <c r="F24" s="16">
        <f>F22-[6]вед2013!K47</f>
        <v>-20287775</v>
      </c>
    </row>
  </sheetData>
  <mergeCells count="10">
    <mergeCell ref="A22:B22"/>
    <mergeCell ref="C1:F1"/>
    <mergeCell ref="D2:F2"/>
    <mergeCell ref="C3:F3"/>
    <mergeCell ref="D4:F4"/>
    <mergeCell ref="A6:F6"/>
    <mergeCell ref="A8:A9"/>
    <mergeCell ref="B8:B9"/>
    <mergeCell ref="C8:C9"/>
    <mergeCell ref="D8:F8"/>
  </mergeCells>
  <printOptions horizontalCentered="1"/>
  <pageMargins left="0.56999999999999995" right="0.39370078740157483" top="0.98425196850393704" bottom="0.98425196850393704" header="0.48"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sheetPr>
    <tabColor rgb="FF00B050"/>
    <pageSetUpPr fitToPage="1"/>
  </sheetPr>
  <dimension ref="A1:F22"/>
  <sheetViews>
    <sheetView zoomScale="81" zoomScaleNormal="81" zoomScaleSheetLayoutView="100" workbookViewId="0">
      <selection activeCell="E18" sqref="E17:E18"/>
    </sheetView>
  </sheetViews>
  <sheetFormatPr defaultColWidth="9.109375" defaultRowHeight="13.2"/>
  <cols>
    <col min="1" max="1" width="5.88671875" style="2" bestFit="1" customWidth="1"/>
    <col min="2" max="2" width="24.44140625" style="2" customWidth="1"/>
    <col min="3" max="3" width="17.88671875" style="2" hidden="1" customWidth="1"/>
    <col min="4" max="4" width="20.77734375" style="2" customWidth="1"/>
    <col min="5" max="5" width="19.33203125" style="2" customWidth="1"/>
    <col min="6" max="6" width="23.21875" style="2" customWidth="1"/>
    <col min="7" max="7" width="15.109375" style="2" customWidth="1"/>
    <col min="8" max="16384" width="9.109375" style="2"/>
  </cols>
  <sheetData>
    <row r="1" spans="1:6" ht="15.6">
      <c r="C1" s="311" t="s">
        <v>1209</v>
      </c>
      <c r="D1" s="311"/>
      <c r="E1" s="311"/>
      <c r="F1" s="311"/>
    </row>
    <row r="2" spans="1:6" ht="15.6">
      <c r="B2" s="4"/>
      <c r="C2" s="4"/>
      <c r="D2" s="311" t="s">
        <v>27</v>
      </c>
      <c r="E2" s="311"/>
      <c r="F2" s="311"/>
    </row>
    <row r="3" spans="1:6" ht="63" customHeight="1">
      <c r="A3" s="136"/>
      <c r="B3" s="136"/>
      <c r="C3" s="355" t="s">
        <v>886</v>
      </c>
      <c r="D3" s="355"/>
      <c r="E3" s="355"/>
      <c r="F3" s="355"/>
    </row>
    <row r="4" spans="1:6" ht="15.6">
      <c r="A4" s="13"/>
      <c r="B4" s="13"/>
      <c r="C4" s="14"/>
      <c r="D4" s="312" t="s">
        <v>1340</v>
      </c>
      <c r="E4" s="312"/>
      <c r="F4" s="312"/>
    </row>
    <row r="5" spans="1:6">
      <c r="D5" s="16"/>
      <c r="E5" s="16"/>
      <c r="F5" s="16"/>
    </row>
    <row r="6" spans="1:6" ht="179.4" customHeight="1">
      <c r="A6" s="365" t="s">
        <v>1210</v>
      </c>
      <c r="B6" s="365"/>
      <c r="C6" s="365"/>
      <c r="D6" s="365"/>
      <c r="E6" s="365"/>
      <c r="F6" s="365"/>
    </row>
    <row r="7" spans="1:6">
      <c r="A7" s="157"/>
      <c r="B7" s="157"/>
      <c r="C7" s="157"/>
      <c r="D7" s="157"/>
    </row>
    <row r="8" spans="1:6" ht="15.6">
      <c r="A8" s="361" t="s">
        <v>28</v>
      </c>
      <c r="B8" s="361" t="s">
        <v>1</v>
      </c>
      <c r="C8" s="361" t="s">
        <v>32</v>
      </c>
      <c r="D8" s="361" t="s">
        <v>29</v>
      </c>
      <c r="E8" s="361"/>
      <c r="F8" s="361"/>
    </row>
    <row r="9" spans="1:6" ht="15.6">
      <c r="A9" s="361"/>
      <c r="B9" s="361"/>
      <c r="C9" s="361"/>
      <c r="D9" s="233" t="s">
        <v>30</v>
      </c>
      <c r="E9" s="233" t="s">
        <v>31</v>
      </c>
      <c r="F9" s="233" t="s">
        <v>33</v>
      </c>
    </row>
    <row r="10" spans="1:6" ht="15.6">
      <c r="A10" s="234">
        <v>1</v>
      </c>
      <c r="B10" s="234">
        <v>2</v>
      </c>
      <c r="C10" s="234">
        <v>3</v>
      </c>
      <c r="D10" s="234">
        <v>3</v>
      </c>
      <c r="E10" s="234">
        <v>4</v>
      </c>
      <c r="F10" s="234">
        <v>5</v>
      </c>
    </row>
    <row r="11" spans="1:6" ht="15.6">
      <c r="A11" s="19" t="s">
        <v>3</v>
      </c>
      <c r="B11" s="7" t="s">
        <v>24</v>
      </c>
      <c r="C11" s="18">
        <v>394</v>
      </c>
      <c r="D11" s="20">
        <v>15594.35</v>
      </c>
      <c r="E11" s="20"/>
      <c r="F11" s="20"/>
    </row>
    <row r="12" spans="1:6" ht="15.6">
      <c r="A12" s="19" t="s">
        <v>5</v>
      </c>
      <c r="B12" s="7" t="s">
        <v>6</v>
      </c>
      <c r="C12" s="18">
        <v>2708</v>
      </c>
      <c r="D12" s="20">
        <v>26688.76</v>
      </c>
      <c r="E12" s="20"/>
      <c r="F12" s="20"/>
    </row>
    <row r="13" spans="1:6" ht="15.6">
      <c r="A13" s="19" t="s">
        <v>7</v>
      </c>
      <c r="B13" s="7" t="s">
        <v>8</v>
      </c>
      <c r="C13" s="18">
        <v>1387</v>
      </c>
      <c r="D13" s="20">
        <v>27169.16</v>
      </c>
      <c r="E13" s="20"/>
      <c r="F13" s="20"/>
    </row>
    <row r="14" spans="1:6" ht="15.6">
      <c r="A14" s="19" t="s">
        <v>9</v>
      </c>
      <c r="B14" s="7" t="s">
        <v>12</v>
      </c>
      <c r="C14" s="18">
        <v>893</v>
      </c>
      <c r="D14" s="20">
        <v>23021.88</v>
      </c>
      <c r="E14" s="20"/>
      <c r="F14" s="20"/>
    </row>
    <row r="15" spans="1:6" ht="15.6">
      <c r="A15" s="19" t="s">
        <v>11</v>
      </c>
      <c r="B15" s="7" t="s">
        <v>20</v>
      </c>
      <c r="C15" s="18">
        <v>693</v>
      </c>
      <c r="D15" s="20">
        <v>22681.94</v>
      </c>
      <c r="E15" s="20"/>
      <c r="F15" s="20"/>
    </row>
    <row r="16" spans="1:6" ht="15.6">
      <c r="A16" s="19" t="s">
        <v>13</v>
      </c>
      <c r="B16" s="7" t="s">
        <v>16</v>
      </c>
      <c r="C16" s="18">
        <v>1209</v>
      </c>
      <c r="D16" s="20">
        <v>22475.75</v>
      </c>
      <c r="E16" s="20"/>
      <c r="F16" s="20"/>
    </row>
    <row r="17" spans="1:6" ht="15.6">
      <c r="A17" s="19" t="s">
        <v>15</v>
      </c>
      <c r="B17" s="7" t="s">
        <v>18</v>
      </c>
      <c r="C17" s="18">
        <v>429</v>
      </c>
      <c r="D17" s="20">
        <v>19517.189999999999</v>
      </c>
      <c r="E17" s="20"/>
      <c r="F17" s="20"/>
    </row>
    <row r="18" spans="1:6" ht="15.6">
      <c r="A18" s="19" t="s">
        <v>17</v>
      </c>
      <c r="B18" s="7" t="s">
        <v>4</v>
      </c>
      <c r="C18" s="18">
        <v>2180</v>
      </c>
      <c r="D18" s="20">
        <v>27247.16</v>
      </c>
      <c r="E18" s="20"/>
      <c r="F18" s="20"/>
    </row>
    <row r="19" spans="1:6" ht="15.6">
      <c r="A19" s="19" t="s">
        <v>19</v>
      </c>
      <c r="B19" s="7" t="s">
        <v>22</v>
      </c>
      <c r="C19" s="18">
        <v>444</v>
      </c>
      <c r="D19" s="20">
        <v>15980.34</v>
      </c>
      <c r="E19" s="20"/>
      <c r="F19" s="20"/>
    </row>
    <row r="20" spans="1:6" ht="15.6">
      <c r="A20" s="19" t="s">
        <v>21</v>
      </c>
      <c r="B20" s="7" t="s">
        <v>14</v>
      </c>
      <c r="C20" s="18">
        <v>694</v>
      </c>
      <c r="D20" s="20">
        <v>24278.61</v>
      </c>
      <c r="E20" s="20"/>
      <c r="F20" s="20"/>
    </row>
    <row r="21" spans="1:6" ht="15.6">
      <c r="A21" s="19" t="s">
        <v>23</v>
      </c>
      <c r="B21" s="7" t="s">
        <v>10</v>
      </c>
      <c r="C21" s="18">
        <v>4749</v>
      </c>
      <c r="D21" s="20">
        <v>35968.32</v>
      </c>
      <c r="E21" s="20"/>
      <c r="F21" s="20"/>
    </row>
    <row r="22" spans="1:6" ht="15.6">
      <c r="A22" s="349" t="s">
        <v>25</v>
      </c>
      <c r="B22" s="349"/>
      <c r="C22" s="159">
        <f>SUM(C11:C21)</f>
        <v>15780</v>
      </c>
      <c r="D22" s="17">
        <f>SUM(D11:D21)</f>
        <v>260623.46000000002</v>
      </c>
      <c r="E22" s="17">
        <f>SUM(E11:E21)</f>
        <v>0</v>
      </c>
      <c r="F22" s="17">
        <f>SUM(F11:F21)</f>
        <v>0</v>
      </c>
    </row>
  </sheetData>
  <mergeCells count="10">
    <mergeCell ref="C1:F1"/>
    <mergeCell ref="D2:F2"/>
    <mergeCell ref="C3:F3"/>
    <mergeCell ref="D4:F4"/>
    <mergeCell ref="A22:B22"/>
    <mergeCell ref="A6:F6"/>
    <mergeCell ref="A8:A9"/>
    <mergeCell ref="B8:B9"/>
    <mergeCell ref="C8:C9"/>
    <mergeCell ref="D8:F8"/>
  </mergeCells>
  <printOptions horizontalCentered="1"/>
  <pageMargins left="0.56999999999999995" right="0.39370078740157483" top="0.98425196850393704" bottom="0.98425196850393704" header="0.48" footer="0.51181102362204722"/>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rgb="FF00B050"/>
    <pageSetUpPr fitToPage="1"/>
  </sheetPr>
  <dimension ref="A1:D171"/>
  <sheetViews>
    <sheetView view="pageBreakPreview" zoomScale="75" zoomScaleNormal="100" zoomScaleSheetLayoutView="75" workbookViewId="0">
      <selection activeCell="D4" sqref="D4"/>
    </sheetView>
  </sheetViews>
  <sheetFormatPr defaultRowHeight="15.6"/>
  <cols>
    <col min="1" max="1" width="7.33203125" style="58" customWidth="1"/>
    <col min="2" max="2" width="10.44140625" style="59" customWidth="1"/>
    <col min="3" max="3" width="24.5546875" style="60" customWidth="1"/>
    <col min="4" max="4" width="125.6640625" style="58" customWidth="1"/>
    <col min="5" max="256" width="8.88671875" style="61"/>
    <col min="257" max="257" width="7.33203125" style="61" customWidth="1"/>
    <col min="258" max="258" width="8.88671875" style="61"/>
    <col min="259" max="259" width="24.5546875" style="61" customWidth="1"/>
    <col min="260" max="260" width="125.6640625" style="61" customWidth="1"/>
    <col min="261" max="512" width="8.88671875" style="61"/>
    <col min="513" max="513" width="7.33203125" style="61" customWidth="1"/>
    <col min="514" max="514" width="8.88671875" style="61"/>
    <col min="515" max="515" width="24.5546875" style="61" customWidth="1"/>
    <col min="516" max="516" width="125.6640625" style="61" customWidth="1"/>
    <col min="517" max="768" width="8.88671875" style="61"/>
    <col min="769" max="769" width="7.33203125" style="61" customWidth="1"/>
    <col min="770" max="770" width="8.88671875" style="61"/>
    <col min="771" max="771" width="24.5546875" style="61" customWidth="1"/>
    <col min="772" max="772" width="125.6640625" style="61" customWidth="1"/>
    <col min="773" max="1024" width="8.88671875" style="61"/>
    <col min="1025" max="1025" width="7.33203125" style="61" customWidth="1"/>
    <col min="1026" max="1026" width="8.88671875" style="61"/>
    <col min="1027" max="1027" width="24.5546875" style="61" customWidth="1"/>
    <col min="1028" max="1028" width="125.6640625" style="61" customWidth="1"/>
    <col min="1029" max="1280" width="8.88671875" style="61"/>
    <col min="1281" max="1281" width="7.33203125" style="61" customWidth="1"/>
    <col min="1282" max="1282" width="8.88671875" style="61"/>
    <col min="1283" max="1283" width="24.5546875" style="61" customWidth="1"/>
    <col min="1284" max="1284" width="125.6640625" style="61" customWidth="1"/>
    <col min="1285" max="1536" width="8.88671875" style="61"/>
    <col min="1537" max="1537" width="7.33203125" style="61" customWidth="1"/>
    <col min="1538" max="1538" width="8.88671875" style="61"/>
    <col min="1539" max="1539" width="24.5546875" style="61" customWidth="1"/>
    <col min="1540" max="1540" width="125.6640625" style="61" customWidth="1"/>
    <col min="1541" max="1792" width="8.88671875" style="61"/>
    <col min="1793" max="1793" width="7.33203125" style="61" customWidth="1"/>
    <col min="1794" max="1794" width="8.88671875" style="61"/>
    <col min="1795" max="1795" width="24.5546875" style="61" customWidth="1"/>
    <col min="1796" max="1796" width="125.6640625" style="61" customWidth="1"/>
    <col min="1797" max="2048" width="8.88671875" style="61"/>
    <col min="2049" max="2049" width="7.33203125" style="61" customWidth="1"/>
    <col min="2050" max="2050" width="8.88671875" style="61"/>
    <col min="2051" max="2051" width="24.5546875" style="61" customWidth="1"/>
    <col min="2052" max="2052" width="125.6640625" style="61" customWidth="1"/>
    <col min="2053" max="2304" width="8.88671875" style="61"/>
    <col min="2305" max="2305" width="7.33203125" style="61" customWidth="1"/>
    <col min="2306" max="2306" width="8.88671875" style="61"/>
    <col min="2307" max="2307" width="24.5546875" style="61" customWidth="1"/>
    <col min="2308" max="2308" width="125.6640625" style="61" customWidth="1"/>
    <col min="2309" max="2560" width="8.88671875" style="61"/>
    <col min="2561" max="2561" width="7.33203125" style="61" customWidth="1"/>
    <col min="2562" max="2562" width="8.88671875" style="61"/>
    <col min="2563" max="2563" width="24.5546875" style="61" customWidth="1"/>
    <col min="2564" max="2564" width="125.6640625" style="61" customWidth="1"/>
    <col min="2565" max="2816" width="8.88671875" style="61"/>
    <col min="2817" max="2817" width="7.33203125" style="61" customWidth="1"/>
    <col min="2818" max="2818" width="8.88671875" style="61"/>
    <col min="2819" max="2819" width="24.5546875" style="61" customWidth="1"/>
    <col min="2820" max="2820" width="125.6640625" style="61" customWidth="1"/>
    <col min="2821" max="3072" width="8.88671875" style="61"/>
    <col min="3073" max="3073" width="7.33203125" style="61" customWidth="1"/>
    <col min="3074" max="3074" width="8.88671875" style="61"/>
    <col min="3075" max="3075" width="24.5546875" style="61" customWidth="1"/>
    <col min="3076" max="3076" width="125.6640625" style="61" customWidth="1"/>
    <col min="3077" max="3328" width="8.88671875" style="61"/>
    <col min="3329" max="3329" width="7.33203125" style="61" customWidth="1"/>
    <col min="3330" max="3330" width="8.88671875" style="61"/>
    <col min="3331" max="3331" width="24.5546875" style="61" customWidth="1"/>
    <col min="3332" max="3332" width="125.6640625" style="61" customWidth="1"/>
    <col min="3333" max="3584" width="8.88671875" style="61"/>
    <col min="3585" max="3585" width="7.33203125" style="61" customWidth="1"/>
    <col min="3586" max="3586" width="8.88671875" style="61"/>
    <col min="3587" max="3587" width="24.5546875" style="61" customWidth="1"/>
    <col min="3588" max="3588" width="125.6640625" style="61" customWidth="1"/>
    <col min="3589" max="3840" width="8.88671875" style="61"/>
    <col min="3841" max="3841" width="7.33203125" style="61" customWidth="1"/>
    <col min="3842" max="3842" width="8.88671875" style="61"/>
    <col min="3843" max="3843" width="24.5546875" style="61" customWidth="1"/>
    <col min="3844" max="3844" width="125.6640625" style="61" customWidth="1"/>
    <col min="3845" max="4096" width="8.88671875" style="61"/>
    <col min="4097" max="4097" width="7.33203125" style="61" customWidth="1"/>
    <col min="4098" max="4098" width="8.88671875" style="61"/>
    <col min="4099" max="4099" width="24.5546875" style="61" customWidth="1"/>
    <col min="4100" max="4100" width="125.6640625" style="61" customWidth="1"/>
    <col min="4101" max="4352" width="8.88671875" style="61"/>
    <col min="4353" max="4353" width="7.33203125" style="61" customWidth="1"/>
    <col min="4354" max="4354" width="8.88671875" style="61"/>
    <col min="4355" max="4355" width="24.5546875" style="61" customWidth="1"/>
    <col min="4356" max="4356" width="125.6640625" style="61" customWidth="1"/>
    <col min="4357" max="4608" width="8.88671875" style="61"/>
    <col min="4609" max="4609" width="7.33203125" style="61" customWidth="1"/>
    <col min="4610" max="4610" width="8.88671875" style="61"/>
    <col min="4611" max="4611" width="24.5546875" style="61" customWidth="1"/>
    <col min="4612" max="4612" width="125.6640625" style="61" customWidth="1"/>
    <col min="4613" max="4864" width="8.88671875" style="61"/>
    <col min="4865" max="4865" width="7.33203125" style="61" customWidth="1"/>
    <col min="4866" max="4866" width="8.88671875" style="61"/>
    <col min="4867" max="4867" width="24.5546875" style="61" customWidth="1"/>
    <col min="4868" max="4868" width="125.6640625" style="61" customWidth="1"/>
    <col min="4869" max="5120" width="8.88671875" style="61"/>
    <col min="5121" max="5121" width="7.33203125" style="61" customWidth="1"/>
    <col min="5122" max="5122" width="8.88671875" style="61"/>
    <col min="5123" max="5123" width="24.5546875" style="61" customWidth="1"/>
    <col min="5124" max="5124" width="125.6640625" style="61" customWidth="1"/>
    <col min="5125" max="5376" width="8.88671875" style="61"/>
    <col min="5377" max="5377" width="7.33203125" style="61" customWidth="1"/>
    <col min="5378" max="5378" width="8.88671875" style="61"/>
    <col min="5379" max="5379" width="24.5546875" style="61" customWidth="1"/>
    <col min="5380" max="5380" width="125.6640625" style="61" customWidth="1"/>
    <col min="5381" max="5632" width="8.88671875" style="61"/>
    <col min="5633" max="5633" width="7.33203125" style="61" customWidth="1"/>
    <col min="5634" max="5634" width="8.88671875" style="61"/>
    <col min="5635" max="5635" width="24.5546875" style="61" customWidth="1"/>
    <col min="5636" max="5636" width="125.6640625" style="61" customWidth="1"/>
    <col min="5637" max="5888" width="8.88671875" style="61"/>
    <col min="5889" max="5889" width="7.33203125" style="61" customWidth="1"/>
    <col min="5890" max="5890" width="8.88671875" style="61"/>
    <col min="5891" max="5891" width="24.5546875" style="61" customWidth="1"/>
    <col min="5892" max="5892" width="125.6640625" style="61" customWidth="1"/>
    <col min="5893" max="6144" width="8.88671875" style="61"/>
    <col min="6145" max="6145" width="7.33203125" style="61" customWidth="1"/>
    <col min="6146" max="6146" width="8.88671875" style="61"/>
    <col min="6147" max="6147" width="24.5546875" style="61" customWidth="1"/>
    <col min="6148" max="6148" width="125.6640625" style="61" customWidth="1"/>
    <col min="6149" max="6400" width="8.88671875" style="61"/>
    <col min="6401" max="6401" width="7.33203125" style="61" customWidth="1"/>
    <col min="6402" max="6402" width="8.88671875" style="61"/>
    <col min="6403" max="6403" width="24.5546875" style="61" customWidth="1"/>
    <col min="6404" max="6404" width="125.6640625" style="61" customWidth="1"/>
    <col min="6405" max="6656" width="8.88671875" style="61"/>
    <col min="6657" max="6657" width="7.33203125" style="61" customWidth="1"/>
    <col min="6658" max="6658" width="8.88671875" style="61"/>
    <col min="6659" max="6659" width="24.5546875" style="61" customWidth="1"/>
    <col min="6660" max="6660" width="125.6640625" style="61" customWidth="1"/>
    <col min="6661" max="6912" width="8.88671875" style="61"/>
    <col min="6913" max="6913" width="7.33203125" style="61" customWidth="1"/>
    <col min="6914" max="6914" width="8.88671875" style="61"/>
    <col min="6915" max="6915" width="24.5546875" style="61" customWidth="1"/>
    <col min="6916" max="6916" width="125.6640625" style="61" customWidth="1"/>
    <col min="6917" max="7168" width="8.88671875" style="61"/>
    <col min="7169" max="7169" width="7.33203125" style="61" customWidth="1"/>
    <col min="7170" max="7170" width="8.88671875" style="61"/>
    <col min="7171" max="7171" width="24.5546875" style="61" customWidth="1"/>
    <col min="7172" max="7172" width="125.6640625" style="61" customWidth="1"/>
    <col min="7173" max="7424" width="8.88671875" style="61"/>
    <col min="7425" max="7425" width="7.33203125" style="61" customWidth="1"/>
    <col min="7426" max="7426" width="8.88671875" style="61"/>
    <col min="7427" max="7427" width="24.5546875" style="61" customWidth="1"/>
    <col min="7428" max="7428" width="125.6640625" style="61" customWidth="1"/>
    <col min="7429" max="7680" width="8.88671875" style="61"/>
    <col min="7681" max="7681" width="7.33203125" style="61" customWidth="1"/>
    <col min="7682" max="7682" width="8.88671875" style="61"/>
    <col min="7683" max="7683" width="24.5546875" style="61" customWidth="1"/>
    <col min="7684" max="7684" width="125.6640625" style="61" customWidth="1"/>
    <col min="7685" max="7936" width="8.88671875" style="61"/>
    <col min="7937" max="7937" width="7.33203125" style="61" customWidth="1"/>
    <col min="7938" max="7938" width="8.88671875" style="61"/>
    <col min="7939" max="7939" width="24.5546875" style="61" customWidth="1"/>
    <col min="7940" max="7940" width="125.6640625" style="61" customWidth="1"/>
    <col min="7941" max="8192" width="8.88671875" style="61"/>
    <col min="8193" max="8193" width="7.33203125" style="61" customWidth="1"/>
    <col min="8194" max="8194" width="8.88671875" style="61"/>
    <col min="8195" max="8195" width="24.5546875" style="61" customWidth="1"/>
    <col min="8196" max="8196" width="125.6640625" style="61" customWidth="1"/>
    <col min="8197" max="8448" width="8.88671875" style="61"/>
    <col min="8449" max="8449" width="7.33203125" style="61" customWidth="1"/>
    <col min="8450" max="8450" width="8.88671875" style="61"/>
    <col min="8451" max="8451" width="24.5546875" style="61" customWidth="1"/>
    <col min="8452" max="8452" width="125.6640625" style="61" customWidth="1"/>
    <col min="8453" max="8704" width="8.88671875" style="61"/>
    <col min="8705" max="8705" width="7.33203125" style="61" customWidth="1"/>
    <col min="8706" max="8706" width="8.88671875" style="61"/>
    <col min="8707" max="8707" width="24.5546875" style="61" customWidth="1"/>
    <col min="8708" max="8708" width="125.6640625" style="61" customWidth="1"/>
    <col min="8709" max="8960" width="8.88671875" style="61"/>
    <col min="8961" max="8961" width="7.33203125" style="61" customWidth="1"/>
    <col min="8962" max="8962" width="8.88671875" style="61"/>
    <col min="8963" max="8963" width="24.5546875" style="61" customWidth="1"/>
    <col min="8964" max="8964" width="125.6640625" style="61" customWidth="1"/>
    <col min="8965" max="9216" width="8.88671875" style="61"/>
    <col min="9217" max="9217" width="7.33203125" style="61" customWidth="1"/>
    <col min="9218" max="9218" width="8.88671875" style="61"/>
    <col min="9219" max="9219" width="24.5546875" style="61" customWidth="1"/>
    <col min="9220" max="9220" width="125.6640625" style="61" customWidth="1"/>
    <col min="9221" max="9472" width="8.88671875" style="61"/>
    <col min="9473" max="9473" width="7.33203125" style="61" customWidth="1"/>
    <col min="9474" max="9474" width="8.88671875" style="61"/>
    <col min="9475" max="9475" width="24.5546875" style="61" customWidth="1"/>
    <col min="9476" max="9476" width="125.6640625" style="61" customWidth="1"/>
    <col min="9477" max="9728" width="8.88671875" style="61"/>
    <col min="9729" max="9729" width="7.33203125" style="61" customWidth="1"/>
    <col min="9730" max="9730" width="8.88671875" style="61"/>
    <col min="9731" max="9731" width="24.5546875" style="61" customWidth="1"/>
    <col min="9732" max="9732" width="125.6640625" style="61" customWidth="1"/>
    <col min="9733" max="9984" width="8.88671875" style="61"/>
    <col min="9985" max="9985" width="7.33203125" style="61" customWidth="1"/>
    <col min="9986" max="9986" width="8.88671875" style="61"/>
    <col min="9987" max="9987" width="24.5546875" style="61" customWidth="1"/>
    <col min="9988" max="9988" width="125.6640625" style="61" customWidth="1"/>
    <col min="9989" max="10240" width="8.88671875" style="61"/>
    <col min="10241" max="10241" width="7.33203125" style="61" customWidth="1"/>
    <col min="10242" max="10242" width="8.88671875" style="61"/>
    <col min="10243" max="10243" width="24.5546875" style="61" customWidth="1"/>
    <col min="10244" max="10244" width="125.6640625" style="61" customWidth="1"/>
    <col min="10245" max="10496" width="8.88671875" style="61"/>
    <col min="10497" max="10497" width="7.33203125" style="61" customWidth="1"/>
    <col min="10498" max="10498" width="8.88671875" style="61"/>
    <col min="10499" max="10499" width="24.5546875" style="61" customWidth="1"/>
    <col min="10500" max="10500" width="125.6640625" style="61" customWidth="1"/>
    <col min="10501" max="10752" width="8.88671875" style="61"/>
    <col min="10753" max="10753" width="7.33203125" style="61" customWidth="1"/>
    <col min="10754" max="10754" width="8.88671875" style="61"/>
    <col min="10755" max="10755" width="24.5546875" style="61" customWidth="1"/>
    <col min="10756" max="10756" width="125.6640625" style="61" customWidth="1"/>
    <col min="10757" max="11008" width="8.88671875" style="61"/>
    <col min="11009" max="11009" width="7.33203125" style="61" customWidth="1"/>
    <col min="11010" max="11010" width="8.88671875" style="61"/>
    <col min="11011" max="11011" width="24.5546875" style="61" customWidth="1"/>
    <col min="11012" max="11012" width="125.6640625" style="61" customWidth="1"/>
    <col min="11013" max="11264" width="8.88671875" style="61"/>
    <col min="11265" max="11265" width="7.33203125" style="61" customWidth="1"/>
    <col min="11266" max="11266" width="8.88671875" style="61"/>
    <col min="11267" max="11267" width="24.5546875" style="61" customWidth="1"/>
    <col min="11268" max="11268" width="125.6640625" style="61" customWidth="1"/>
    <col min="11269" max="11520" width="8.88671875" style="61"/>
    <col min="11521" max="11521" width="7.33203125" style="61" customWidth="1"/>
    <col min="11522" max="11522" width="8.88671875" style="61"/>
    <col min="11523" max="11523" width="24.5546875" style="61" customWidth="1"/>
    <col min="11524" max="11524" width="125.6640625" style="61" customWidth="1"/>
    <col min="11525" max="11776" width="8.88671875" style="61"/>
    <col min="11777" max="11777" width="7.33203125" style="61" customWidth="1"/>
    <col min="11778" max="11778" width="8.88671875" style="61"/>
    <col min="11779" max="11779" width="24.5546875" style="61" customWidth="1"/>
    <col min="11780" max="11780" width="125.6640625" style="61" customWidth="1"/>
    <col min="11781" max="12032" width="8.88671875" style="61"/>
    <col min="12033" max="12033" width="7.33203125" style="61" customWidth="1"/>
    <col min="12034" max="12034" width="8.88671875" style="61"/>
    <col min="12035" max="12035" width="24.5546875" style="61" customWidth="1"/>
    <col min="12036" max="12036" width="125.6640625" style="61" customWidth="1"/>
    <col min="12037" max="12288" width="8.88671875" style="61"/>
    <col min="12289" max="12289" width="7.33203125" style="61" customWidth="1"/>
    <col min="12290" max="12290" width="8.88671875" style="61"/>
    <col min="12291" max="12291" width="24.5546875" style="61" customWidth="1"/>
    <col min="12292" max="12292" width="125.6640625" style="61" customWidth="1"/>
    <col min="12293" max="12544" width="8.88671875" style="61"/>
    <col min="12545" max="12545" width="7.33203125" style="61" customWidth="1"/>
    <col min="12546" max="12546" width="8.88671875" style="61"/>
    <col min="12547" max="12547" width="24.5546875" style="61" customWidth="1"/>
    <col min="12548" max="12548" width="125.6640625" style="61" customWidth="1"/>
    <col min="12549" max="12800" width="8.88671875" style="61"/>
    <col min="12801" max="12801" width="7.33203125" style="61" customWidth="1"/>
    <col min="12802" max="12802" width="8.88671875" style="61"/>
    <col min="12803" max="12803" width="24.5546875" style="61" customWidth="1"/>
    <col min="12804" max="12804" width="125.6640625" style="61" customWidth="1"/>
    <col min="12805" max="13056" width="8.88671875" style="61"/>
    <col min="13057" max="13057" width="7.33203125" style="61" customWidth="1"/>
    <col min="13058" max="13058" width="8.88671875" style="61"/>
    <col min="13059" max="13059" width="24.5546875" style="61" customWidth="1"/>
    <col min="13060" max="13060" width="125.6640625" style="61" customWidth="1"/>
    <col min="13061" max="13312" width="8.88671875" style="61"/>
    <col min="13313" max="13313" width="7.33203125" style="61" customWidth="1"/>
    <col min="13314" max="13314" width="8.88671875" style="61"/>
    <col min="13315" max="13315" width="24.5546875" style="61" customWidth="1"/>
    <col min="13316" max="13316" width="125.6640625" style="61" customWidth="1"/>
    <col min="13317" max="13568" width="8.88671875" style="61"/>
    <col min="13569" max="13569" width="7.33203125" style="61" customWidth="1"/>
    <col min="13570" max="13570" width="8.88671875" style="61"/>
    <col min="13571" max="13571" width="24.5546875" style="61" customWidth="1"/>
    <col min="13572" max="13572" width="125.6640625" style="61" customWidth="1"/>
    <col min="13573" max="13824" width="8.88671875" style="61"/>
    <col min="13825" max="13825" width="7.33203125" style="61" customWidth="1"/>
    <col min="13826" max="13826" width="8.88671875" style="61"/>
    <col min="13827" max="13827" width="24.5546875" style="61" customWidth="1"/>
    <col min="13828" max="13828" width="125.6640625" style="61" customWidth="1"/>
    <col min="13829" max="14080" width="8.88671875" style="61"/>
    <col min="14081" max="14081" width="7.33203125" style="61" customWidth="1"/>
    <col min="14082" max="14082" width="8.88671875" style="61"/>
    <col min="14083" max="14083" width="24.5546875" style="61" customWidth="1"/>
    <col min="14084" max="14084" width="125.6640625" style="61" customWidth="1"/>
    <col min="14085" max="14336" width="8.88671875" style="61"/>
    <col min="14337" max="14337" width="7.33203125" style="61" customWidth="1"/>
    <col min="14338" max="14338" width="8.88671875" style="61"/>
    <col min="14339" max="14339" width="24.5546875" style="61" customWidth="1"/>
    <col min="14340" max="14340" width="125.6640625" style="61" customWidth="1"/>
    <col min="14341" max="14592" width="8.88671875" style="61"/>
    <col min="14593" max="14593" width="7.33203125" style="61" customWidth="1"/>
    <col min="14594" max="14594" width="8.88671875" style="61"/>
    <col min="14595" max="14595" width="24.5546875" style="61" customWidth="1"/>
    <col min="14596" max="14596" width="125.6640625" style="61" customWidth="1"/>
    <col min="14597" max="14848" width="8.88671875" style="61"/>
    <col min="14849" max="14849" width="7.33203125" style="61" customWidth="1"/>
    <col min="14850" max="14850" width="8.88671875" style="61"/>
    <col min="14851" max="14851" width="24.5546875" style="61" customWidth="1"/>
    <col min="14852" max="14852" width="125.6640625" style="61" customWidth="1"/>
    <col min="14853" max="15104" width="8.88671875" style="61"/>
    <col min="15105" max="15105" width="7.33203125" style="61" customWidth="1"/>
    <col min="15106" max="15106" width="8.88671875" style="61"/>
    <col min="15107" max="15107" width="24.5546875" style="61" customWidth="1"/>
    <col min="15108" max="15108" width="125.6640625" style="61" customWidth="1"/>
    <col min="15109" max="15360" width="8.88671875" style="61"/>
    <col min="15361" max="15361" width="7.33203125" style="61" customWidth="1"/>
    <col min="15362" max="15362" width="8.88671875" style="61"/>
    <col min="15363" max="15363" width="24.5546875" style="61" customWidth="1"/>
    <col min="15364" max="15364" width="125.6640625" style="61" customWidth="1"/>
    <col min="15365" max="15616" width="8.88671875" style="61"/>
    <col min="15617" max="15617" width="7.33203125" style="61" customWidth="1"/>
    <col min="15618" max="15618" width="8.88671875" style="61"/>
    <col min="15619" max="15619" width="24.5546875" style="61" customWidth="1"/>
    <col min="15620" max="15620" width="125.6640625" style="61" customWidth="1"/>
    <col min="15621" max="15872" width="8.88671875" style="61"/>
    <col min="15873" max="15873" width="7.33203125" style="61" customWidth="1"/>
    <col min="15874" max="15874" width="8.88671875" style="61"/>
    <col min="15875" max="15875" width="24.5546875" style="61" customWidth="1"/>
    <col min="15876" max="15876" width="125.6640625" style="61" customWidth="1"/>
    <col min="15877" max="16128" width="8.88671875" style="61"/>
    <col min="16129" max="16129" width="7.33203125" style="61" customWidth="1"/>
    <col min="16130" max="16130" width="8.88671875" style="61"/>
    <col min="16131" max="16131" width="24.5546875" style="61" customWidth="1"/>
    <col min="16132" max="16132" width="125.6640625" style="61" customWidth="1"/>
    <col min="16133" max="16384" width="8.88671875" style="61"/>
  </cols>
  <sheetData>
    <row r="1" spans="1:4">
      <c r="C1" s="211"/>
      <c r="D1" s="212" t="s">
        <v>89</v>
      </c>
    </row>
    <row r="2" spans="1:4" ht="19.5" customHeight="1">
      <c r="A2" s="317"/>
      <c r="B2" s="317"/>
      <c r="C2" s="317" t="s">
        <v>27</v>
      </c>
      <c r="D2" s="318"/>
    </row>
    <row r="3" spans="1:4" ht="31.2">
      <c r="B3" s="62"/>
      <c r="C3" s="213"/>
      <c r="D3" s="212" t="s">
        <v>1154</v>
      </c>
    </row>
    <row r="4" spans="1:4">
      <c r="B4" s="62"/>
      <c r="C4" s="213"/>
      <c r="D4" s="212" t="s">
        <v>1340</v>
      </c>
    </row>
    <row r="5" spans="1:4" ht="15.75" customHeight="1">
      <c r="A5" s="319" t="s">
        <v>90</v>
      </c>
      <c r="B5" s="319"/>
      <c r="C5" s="319"/>
      <c r="D5" s="319"/>
    </row>
    <row r="6" spans="1:4">
      <c r="C6" s="63"/>
    </row>
    <row r="7" spans="1:4" ht="67.2" customHeight="1">
      <c r="A7" s="64" t="s">
        <v>37</v>
      </c>
      <c r="B7" s="64" t="s">
        <v>91</v>
      </c>
      <c r="C7" s="65" t="s">
        <v>92</v>
      </c>
      <c r="D7" s="214" t="s">
        <v>93</v>
      </c>
    </row>
    <row r="8" spans="1:4" s="68" customFormat="1">
      <c r="A8" s="66">
        <v>1</v>
      </c>
      <c r="B8" s="67" t="s">
        <v>40</v>
      </c>
      <c r="C8" s="65" t="s">
        <v>41</v>
      </c>
      <c r="D8" s="65" t="s">
        <v>94</v>
      </c>
    </row>
    <row r="9" spans="1:4" ht="19.5" customHeight="1">
      <c r="A9" s="69">
        <v>1</v>
      </c>
      <c r="B9" s="70" t="s">
        <v>95</v>
      </c>
      <c r="C9" s="316" t="s">
        <v>96</v>
      </c>
      <c r="D9" s="316"/>
    </row>
    <row r="10" spans="1:4" ht="18" customHeight="1">
      <c r="A10" s="69">
        <v>2</v>
      </c>
      <c r="B10" s="70" t="s">
        <v>95</v>
      </c>
      <c r="C10" s="71" t="s">
        <v>97</v>
      </c>
      <c r="D10" s="72" t="s">
        <v>98</v>
      </c>
    </row>
    <row r="11" spans="1:4" ht="18.75" customHeight="1">
      <c r="A11" s="69">
        <v>3</v>
      </c>
      <c r="B11" s="70" t="s">
        <v>95</v>
      </c>
      <c r="C11" s="71" t="s">
        <v>99</v>
      </c>
      <c r="D11" s="73" t="s">
        <v>100</v>
      </c>
    </row>
    <row r="12" spans="1:4" ht="18" customHeight="1">
      <c r="A12" s="69">
        <v>4</v>
      </c>
      <c r="B12" s="70" t="s">
        <v>95</v>
      </c>
      <c r="C12" s="71" t="s">
        <v>101</v>
      </c>
      <c r="D12" s="73" t="s">
        <v>100</v>
      </c>
    </row>
    <row r="13" spans="1:4">
      <c r="A13" s="69">
        <v>5</v>
      </c>
      <c r="B13" s="70" t="s">
        <v>95</v>
      </c>
      <c r="C13" s="71" t="s">
        <v>102</v>
      </c>
      <c r="D13" s="73" t="s">
        <v>100</v>
      </c>
    </row>
    <row r="14" spans="1:4" ht="17.25" customHeight="1">
      <c r="A14" s="69">
        <v>6</v>
      </c>
      <c r="B14" s="70" t="s">
        <v>95</v>
      </c>
      <c r="C14" s="71" t="s">
        <v>103</v>
      </c>
      <c r="D14" s="74" t="s">
        <v>104</v>
      </c>
    </row>
    <row r="15" spans="1:4" ht="35.25" customHeight="1">
      <c r="A15" s="69">
        <v>7</v>
      </c>
      <c r="B15" s="70" t="s">
        <v>95</v>
      </c>
      <c r="C15" s="71" t="s">
        <v>105</v>
      </c>
      <c r="D15" s="74" t="s">
        <v>106</v>
      </c>
    </row>
    <row r="16" spans="1:4" ht="34.5" customHeight="1">
      <c r="A16" s="69">
        <v>8</v>
      </c>
      <c r="B16" s="70" t="s">
        <v>95</v>
      </c>
      <c r="C16" s="71" t="s">
        <v>1156</v>
      </c>
      <c r="D16" s="74" t="s">
        <v>1157</v>
      </c>
    </row>
    <row r="17" spans="1:4" ht="34.5" customHeight="1">
      <c r="A17" s="69">
        <v>9</v>
      </c>
      <c r="B17" s="70" t="s">
        <v>95</v>
      </c>
      <c r="C17" s="71" t="s">
        <v>107</v>
      </c>
      <c r="D17" s="74" t="s">
        <v>108</v>
      </c>
    </row>
    <row r="18" spans="1:4" ht="19.5" customHeight="1">
      <c r="A18" s="69">
        <v>10</v>
      </c>
      <c r="B18" s="70" t="s">
        <v>95</v>
      </c>
      <c r="C18" s="71" t="s">
        <v>109</v>
      </c>
      <c r="D18" s="74" t="s">
        <v>110</v>
      </c>
    </row>
    <row r="19" spans="1:4" ht="17.25" customHeight="1">
      <c r="A19" s="69">
        <v>11</v>
      </c>
      <c r="B19" s="70" t="s">
        <v>95</v>
      </c>
      <c r="C19" s="71" t="s">
        <v>111</v>
      </c>
      <c r="D19" s="74" t="s">
        <v>112</v>
      </c>
    </row>
    <row r="20" spans="1:4" ht="34.5" customHeight="1">
      <c r="A20" s="69">
        <v>12</v>
      </c>
      <c r="B20" s="70" t="s">
        <v>95</v>
      </c>
      <c r="C20" s="69" t="s">
        <v>979</v>
      </c>
      <c r="D20" s="74" t="s">
        <v>113</v>
      </c>
    </row>
    <row r="21" spans="1:4" ht="50.25" customHeight="1">
      <c r="A21" s="69">
        <v>13</v>
      </c>
      <c r="B21" s="70" t="s">
        <v>95</v>
      </c>
      <c r="C21" s="69" t="s">
        <v>980</v>
      </c>
      <c r="D21" s="74" t="s">
        <v>114</v>
      </c>
    </row>
    <row r="22" spans="1:4" ht="55.5" customHeight="1">
      <c r="A22" s="69">
        <v>14</v>
      </c>
      <c r="B22" s="70" t="s">
        <v>95</v>
      </c>
      <c r="C22" s="69" t="s">
        <v>981</v>
      </c>
      <c r="D22" s="75" t="s">
        <v>116</v>
      </c>
    </row>
    <row r="23" spans="1:4" ht="66.75" customHeight="1">
      <c r="A23" s="69">
        <v>15</v>
      </c>
      <c r="B23" s="70" t="s">
        <v>95</v>
      </c>
      <c r="C23" s="69" t="s">
        <v>982</v>
      </c>
      <c r="D23" s="74" t="s">
        <v>117</v>
      </c>
    </row>
    <row r="24" spans="1:4" ht="34.5" customHeight="1">
      <c r="A24" s="69">
        <v>16</v>
      </c>
      <c r="B24" s="70" t="s">
        <v>95</v>
      </c>
      <c r="C24" s="69" t="s">
        <v>983</v>
      </c>
      <c r="D24" s="76" t="s">
        <v>1078</v>
      </c>
    </row>
    <row r="25" spans="1:4" ht="34.5" customHeight="1">
      <c r="A25" s="69">
        <v>17</v>
      </c>
      <c r="B25" s="70" t="s">
        <v>95</v>
      </c>
      <c r="C25" s="69" t="s">
        <v>984</v>
      </c>
      <c r="D25" s="72" t="s">
        <v>118</v>
      </c>
    </row>
    <row r="26" spans="1:4" ht="82.5" customHeight="1">
      <c r="A26" s="69">
        <v>18</v>
      </c>
      <c r="B26" s="70" t="s">
        <v>95</v>
      </c>
      <c r="C26" s="69" t="s">
        <v>1240</v>
      </c>
      <c r="D26" s="76" t="s">
        <v>1226</v>
      </c>
    </row>
    <row r="27" spans="1:4" ht="35.25" customHeight="1">
      <c r="A27" s="69">
        <v>19</v>
      </c>
      <c r="B27" s="70" t="s">
        <v>95</v>
      </c>
      <c r="C27" s="69" t="s">
        <v>985</v>
      </c>
      <c r="D27" s="72" t="s">
        <v>119</v>
      </c>
    </row>
    <row r="28" spans="1:4" ht="66.75" customHeight="1">
      <c r="A28" s="69">
        <v>20</v>
      </c>
      <c r="B28" s="70" t="s">
        <v>95</v>
      </c>
      <c r="C28" s="69" t="s">
        <v>1241</v>
      </c>
      <c r="D28" s="76" t="s">
        <v>1228</v>
      </c>
    </row>
    <row r="29" spans="1:4" ht="101.25" customHeight="1">
      <c r="A29" s="69">
        <v>21</v>
      </c>
      <c r="B29" s="70" t="s">
        <v>115</v>
      </c>
      <c r="C29" s="69" t="s">
        <v>1242</v>
      </c>
      <c r="D29" s="76" t="s">
        <v>1230</v>
      </c>
    </row>
    <row r="30" spans="1:4" ht="48.75" customHeight="1">
      <c r="A30" s="69">
        <v>22</v>
      </c>
      <c r="B30" s="70" t="s">
        <v>95</v>
      </c>
      <c r="C30" s="69" t="s">
        <v>986</v>
      </c>
      <c r="D30" s="76" t="s">
        <v>120</v>
      </c>
    </row>
    <row r="31" spans="1:4" ht="50.25" customHeight="1">
      <c r="A31" s="69">
        <v>23</v>
      </c>
      <c r="B31" s="70" t="s">
        <v>95</v>
      </c>
      <c r="C31" s="69" t="s">
        <v>987</v>
      </c>
      <c r="D31" s="72" t="s">
        <v>120</v>
      </c>
    </row>
    <row r="32" spans="1:4" ht="31.5" customHeight="1">
      <c r="A32" s="69">
        <v>24</v>
      </c>
      <c r="B32" s="70" t="s">
        <v>95</v>
      </c>
      <c r="C32" s="69" t="s">
        <v>988</v>
      </c>
      <c r="D32" s="72" t="s">
        <v>121</v>
      </c>
    </row>
    <row r="33" spans="1:4" ht="33" customHeight="1">
      <c r="A33" s="69">
        <v>25</v>
      </c>
      <c r="B33" s="70" t="s">
        <v>95</v>
      </c>
      <c r="C33" s="69" t="s">
        <v>989</v>
      </c>
      <c r="D33" s="72" t="s">
        <v>122</v>
      </c>
    </row>
    <row r="34" spans="1:4" ht="23.25" customHeight="1">
      <c r="A34" s="69">
        <v>26</v>
      </c>
      <c r="B34" s="70" t="s">
        <v>95</v>
      </c>
      <c r="C34" s="69" t="s">
        <v>990</v>
      </c>
      <c r="D34" s="72" t="s">
        <v>123</v>
      </c>
    </row>
    <row r="35" spans="1:4" ht="69.75" customHeight="1">
      <c r="A35" s="69">
        <v>27</v>
      </c>
      <c r="B35" s="70" t="s">
        <v>95</v>
      </c>
      <c r="C35" s="69" t="s">
        <v>991</v>
      </c>
      <c r="D35" s="72" t="s">
        <v>124</v>
      </c>
    </row>
    <row r="36" spans="1:4" ht="47.25" customHeight="1">
      <c r="A36" s="69">
        <v>28</v>
      </c>
      <c r="B36" s="70" t="s">
        <v>95</v>
      </c>
      <c r="C36" s="69" t="s">
        <v>992</v>
      </c>
      <c r="D36" s="72" t="s">
        <v>125</v>
      </c>
    </row>
    <row r="37" spans="1:4" ht="35.25" customHeight="1">
      <c r="A37" s="69">
        <v>29</v>
      </c>
      <c r="B37" s="70" t="s">
        <v>95</v>
      </c>
      <c r="C37" s="69" t="s">
        <v>993</v>
      </c>
      <c r="D37" s="72" t="s">
        <v>126</v>
      </c>
    </row>
    <row r="38" spans="1:4" ht="87.75" customHeight="1">
      <c r="A38" s="69">
        <v>30</v>
      </c>
      <c r="B38" s="70" t="s">
        <v>95</v>
      </c>
      <c r="C38" s="69" t="s">
        <v>994</v>
      </c>
      <c r="D38" s="72" t="s">
        <v>127</v>
      </c>
    </row>
    <row r="39" spans="1:4" ht="51" customHeight="1">
      <c r="A39" s="69">
        <v>31</v>
      </c>
      <c r="B39" s="70" t="s">
        <v>95</v>
      </c>
      <c r="C39" s="69" t="s">
        <v>995</v>
      </c>
      <c r="D39" s="72" t="s">
        <v>128</v>
      </c>
    </row>
    <row r="40" spans="1:4" ht="35.25" customHeight="1">
      <c r="A40" s="69">
        <v>32</v>
      </c>
      <c r="B40" s="70" t="s">
        <v>115</v>
      </c>
      <c r="C40" s="69" t="s">
        <v>996</v>
      </c>
      <c r="D40" s="74" t="s">
        <v>129</v>
      </c>
    </row>
    <row r="41" spans="1:4" ht="96.75" customHeight="1">
      <c r="A41" s="69">
        <v>33</v>
      </c>
      <c r="B41" s="70" t="s">
        <v>95</v>
      </c>
      <c r="C41" s="69" t="s">
        <v>997</v>
      </c>
      <c r="D41" s="75" t="s">
        <v>1158</v>
      </c>
    </row>
    <row r="42" spans="1:4" ht="39" customHeight="1">
      <c r="A42" s="69">
        <v>34</v>
      </c>
      <c r="B42" s="70" t="s">
        <v>95</v>
      </c>
      <c r="C42" s="69" t="s">
        <v>998</v>
      </c>
      <c r="D42" s="74" t="s">
        <v>130</v>
      </c>
    </row>
    <row r="43" spans="1:4" ht="21.75" customHeight="1">
      <c r="A43" s="69">
        <v>35</v>
      </c>
      <c r="B43" s="70" t="s">
        <v>95</v>
      </c>
      <c r="C43" s="69" t="s">
        <v>999</v>
      </c>
      <c r="D43" s="74" t="s">
        <v>131</v>
      </c>
    </row>
    <row r="44" spans="1:4" ht="39" customHeight="1">
      <c r="A44" s="69">
        <v>36</v>
      </c>
      <c r="B44" s="70" t="s">
        <v>95</v>
      </c>
      <c r="C44" s="69" t="s">
        <v>1000</v>
      </c>
      <c r="D44" s="74" t="s">
        <v>132</v>
      </c>
    </row>
    <row r="45" spans="1:4" ht="53.25" customHeight="1">
      <c r="A45" s="69">
        <v>37</v>
      </c>
      <c r="B45" s="70" t="s">
        <v>95</v>
      </c>
      <c r="C45" s="69" t="s">
        <v>1001</v>
      </c>
      <c r="D45" s="75" t="s">
        <v>1159</v>
      </c>
    </row>
    <row r="46" spans="1:4" ht="54" customHeight="1">
      <c r="A46" s="69">
        <v>38</v>
      </c>
      <c r="B46" s="70" t="s">
        <v>95</v>
      </c>
      <c r="C46" s="69" t="s">
        <v>1002</v>
      </c>
      <c r="D46" s="74" t="s">
        <v>133</v>
      </c>
    </row>
    <row r="47" spans="1:4" ht="51.75" customHeight="1">
      <c r="A47" s="69">
        <v>39</v>
      </c>
      <c r="B47" s="70" t="s">
        <v>95</v>
      </c>
      <c r="C47" s="69" t="s">
        <v>1003</v>
      </c>
      <c r="D47" s="76" t="s">
        <v>1004</v>
      </c>
    </row>
    <row r="48" spans="1:4" ht="84" customHeight="1">
      <c r="A48" s="69">
        <v>40</v>
      </c>
      <c r="B48" s="70" t="s">
        <v>95</v>
      </c>
      <c r="C48" s="69" t="s">
        <v>1160</v>
      </c>
      <c r="D48" s="75" t="s">
        <v>1161</v>
      </c>
    </row>
    <row r="49" spans="1:4" ht="64.5" customHeight="1">
      <c r="A49" s="69">
        <v>41</v>
      </c>
      <c r="B49" s="70" t="s">
        <v>95</v>
      </c>
      <c r="C49" s="69" t="s">
        <v>1005</v>
      </c>
      <c r="D49" s="75" t="s">
        <v>134</v>
      </c>
    </row>
    <row r="50" spans="1:4" ht="67.5" customHeight="1">
      <c r="A50" s="69">
        <v>42</v>
      </c>
      <c r="B50" s="70" t="s">
        <v>95</v>
      </c>
      <c r="C50" s="69" t="s">
        <v>1006</v>
      </c>
      <c r="D50" s="75" t="s">
        <v>1162</v>
      </c>
    </row>
    <row r="51" spans="1:4" ht="34.5" customHeight="1">
      <c r="A51" s="69">
        <v>43</v>
      </c>
      <c r="B51" s="70" t="s">
        <v>95</v>
      </c>
      <c r="C51" s="69" t="s">
        <v>1007</v>
      </c>
      <c r="D51" s="74" t="s">
        <v>135</v>
      </c>
    </row>
    <row r="52" spans="1:4" ht="24" customHeight="1">
      <c r="A52" s="69">
        <v>44</v>
      </c>
      <c r="B52" s="70" t="s">
        <v>95</v>
      </c>
      <c r="C52" s="69" t="s">
        <v>1008</v>
      </c>
      <c r="D52" s="74" t="s">
        <v>136</v>
      </c>
    </row>
    <row r="53" spans="1:4" ht="51" customHeight="1">
      <c r="A53" s="69">
        <v>45</v>
      </c>
      <c r="B53" s="70" t="s">
        <v>95</v>
      </c>
      <c r="C53" s="69" t="s">
        <v>1243</v>
      </c>
      <c r="D53" s="75" t="s">
        <v>1232</v>
      </c>
    </row>
    <row r="54" spans="1:4" ht="69.75" customHeight="1">
      <c r="A54" s="69">
        <v>46</v>
      </c>
      <c r="B54" s="70" t="s">
        <v>95</v>
      </c>
      <c r="C54" s="69" t="s">
        <v>1163</v>
      </c>
      <c r="D54" s="75" t="s">
        <v>1164</v>
      </c>
    </row>
    <row r="55" spans="1:4" ht="54" customHeight="1">
      <c r="A55" s="69">
        <v>47</v>
      </c>
      <c r="B55" s="70" t="s">
        <v>95</v>
      </c>
      <c r="C55" s="69" t="s">
        <v>1165</v>
      </c>
      <c r="D55" s="76" t="s">
        <v>1129</v>
      </c>
    </row>
    <row r="56" spans="1:4" ht="51" customHeight="1">
      <c r="A56" s="69">
        <v>48</v>
      </c>
      <c r="B56" s="70" t="s">
        <v>95</v>
      </c>
      <c r="C56" s="69" t="s">
        <v>1009</v>
      </c>
      <c r="D56" s="75" t="s">
        <v>137</v>
      </c>
    </row>
    <row r="57" spans="1:4" ht="33.75" customHeight="1">
      <c r="A57" s="69">
        <v>49</v>
      </c>
      <c r="B57" s="70" t="s">
        <v>95</v>
      </c>
      <c r="C57" s="69" t="s">
        <v>1010</v>
      </c>
      <c r="D57" s="74" t="s">
        <v>138</v>
      </c>
    </row>
    <row r="58" spans="1:4" ht="33.75" customHeight="1">
      <c r="A58" s="69">
        <v>50</v>
      </c>
      <c r="B58" s="70" t="s">
        <v>95</v>
      </c>
      <c r="C58" s="69" t="s">
        <v>1011</v>
      </c>
      <c r="D58" s="74" t="s">
        <v>139</v>
      </c>
    </row>
    <row r="59" spans="1:4" ht="33.75" customHeight="1">
      <c r="A59" s="69">
        <v>51</v>
      </c>
      <c r="B59" s="70" t="s">
        <v>95</v>
      </c>
      <c r="C59" s="69" t="s">
        <v>1012</v>
      </c>
      <c r="D59" s="74" t="s">
        <v>140</v>
      </c>
    </row>
    <row r="60" spans="1:4" ht="51.75" customHeight="1">
      <c r="A60" s="69">
        <v>52</v>
      </c>
      <c r="B60" s="70" t="s">
        <v>95</v>
      </c>
      <c r="C60" s="69" t="s">
        <v>1013</v>
      </c>
      <c r="D60" s="74" t="s">
        <v>141</v>
      </c>
    </row>
    <row r="61" spans="1:4" ht="35.25" customHeight="1">
      <c r="A61" s="69">
        <v>53</v>
      </c>
      <c r="B61" s="70" t="s">
        <v>95</v>
      </c>
      <c r="C61" s="69" t="s">
        <v>1014</v>
      </c>
      <c r="D61" s="74" t="s">
        <v>142</v>
      </c>
    </row>
    <row r="62" spans="1:4" ht="36" customHeight="1">
      <c r="A62" s="69">
        <v>54</v>
      </c>
      <c r="B62" s="70" t="s">
        <v>95</v>
      </c>
      <c r="C62" s="69" t="s">
        <v>1015</v>
      </c>
      <c r="D62" s="215" t="s">
        <v>143</v>
      </c>
    </row>
    <row r="63" spans="1:4" ht="33.75" customHeight="1">
      <c r="A63" s="69">
        <v>55</v>
      </c>
      <c r="B63" s="70" t="s">
        <v>95</v>
      </c>
      <c r="C63" s="69" t="s">
        <v>1016</v>
      </c>
      <c r="D63" s="215" t="s">
        <v>144</v>
      </c>
    </row>
    <row r="64" spans="1:4" ht="51.75" customHeight="1">
      <c r="A64" s="69">
        <v>56</v>
      </c>
      <c r="B64" s="70" t="s">
        <v>95</v>
      </c>
      <c r="C64" s="69" t="s">
        <v>1017</v>
      </c>
      <c r="D64" s="75" t="s">
        <v>145</v>
      </c>
    </row>
    <row r="65" spans="1:4" ht="123" customHeight="1">
      <c r="A65" s="69">
        <v>57</v>
      </c>
      <c r="B65" s="70" t="s">
        <v>95</v>
      </c>
      <c r="C65" s="69" t="s">
        <v>1018</v>
      </c>
      <c r="D65" s="75" t="s">
        <v>1166</v>
      </c>
    </row>
    <row r="66" spans="1:4" s="177" customFormat="1" ht="69" customHeight="1">
      <c r="A66" s="69">
        <v>58</v>
      </c>
      <c r="B66" s="70" t="s">
        <v>95</v>
      </c>
      <c r="C66" s="69" t="s">
        <v>1244</v>
      </c>
      <c r="D66" s="76" t="s">
        <v>1234</v>
      </c>
    </row>
    <row r="67" spans="1:4" ht="87" customHeight="1">
      <c r="A67" s="69">
        <v>59</v>
      </c>
      <c r="B67" s="70" t="s">
        <v>95</v>
      </c>
      <c r="C67" s="69" t="s">
        <v>1019</v>
      </c>
      <c r="D67" s="75" t="s">
        <v>1167</v>
      </c>
    </row>
    <row r="68" spans="1:4" ht="63.75" customHeight="1">
      <c r="A68" s="69">
        <v>60</v>
      </c>
      <c r="B68" s="70" t="s">
        <v>95</v>
      </c>
      <c r="C68" s="69" t="s">
        <v>1020</v>
      </c>
      <c r="D68" s="215" t="s">
        <v>146</v>
      </c>
    </row>
    <row r="69" spans="1:4" ht="64.5" customHeight="1">
      <c r="A69" s="69">
        <v>61</v>
      </c>
      <c r="B69" s="70" t="s">
        <v>95</v>
      </c>
      <c r="C69" s="69" t="s">
        <v>1021</v>
      </c>
      <c r="D69" s="215" t="s">
        <v>147</v>
      </c>
    </row>
    <row r="70" spans="1:4" ht="84.75" customHeight="1">
      <c r="A70" s="69">
        <v>62</v>
      </c>
      <c r="B70" s="70" t="s">
        <v>95</v>
      </c>
      <c r="C70" s="69" t="s">
        <v>1022</v>
      </c>
      <c r="D70" s="75" t="s">
        <v>1168</v>
      </c>
    </row>
    <row r="71" spans="1:4" ht="68.25" customHeight="1">
      <c r="A71" s="69">
        <v>63</v>
      </c>
      <c r="B71" s="70" t="s">
        <v>95</v>
      </c>
      <c r="C71" s="69" t="s">
        <v>1023</v>
      </c>
      <c r="D71" s="76" t="s">
        <v>148</v>
      </c>
    </row>
    <row r="72" spans="1:4" ht="40.5" customHeight="1">
      <c r="A72" s="69">
        <v>64</v>
      </c>
      <c r="B72" s="70" t="s">
        <v>95</v>
      </c>
      <c r="C72" s="69" t="s">
        <v>1024</v>
      </c>
      <c r="D72" s="215" t="s">
        <v>149</v>
      </c>
    </row>
    <row r="73" spans="1:4" ht="33.75" customHeight="1">
      <c r="A73" s="69">
        <v>65</v>
      </c>
      <c r="B73" s="70" t="s">
        <v>95</v>
      </c>
      <c r="C73" s="69" t="s">
        <v>1025</v>
      </c>
      <c r="D73" s="74" t="s">
        <v>1026</v>
      </c>
    </row>
    <row r="74" spans="1:4" ht="51.75" customHeight="1">
      <c r="A74" s="69">
        <v>66</v>
      </c>
      <c r="B74" s="70" t="s">
        <v>95</v>
      </c>
      <c r="C74" s="69" t="s">
        <v>1245</v>
      </c>
      <c r="D74" s="76" t="s">
        <v>1238</v>
      </c>
    </row>
    <row r="75" spans="1:4" ht="66.75" customHeight="1">
      <c r="A75" s="69">
        <v>67</v>
      </c>
      <c r="B75" s="70" t="s">
        <v>95</v>
      </c>
      <c r="C75" s="69" t="s">
        <v>1027</v>
      </c>
      <c r="D75" s="75" t="s">
        <v>1098</v>
      </c>
    </row>
    <row r="76" spans="1:4" ht="63" customHeight="1">
      <c r="A76" s="69">
        <v>68</v>
      </c>
      <c r="B76" s="70" t="s">
        <v>95</v>
      </c>
      <c r="C76" s="69" t="s">
        <v>1028</v>
      </c>
      <c r="D76" s="76" t="s">
        <v>151</v>
      </c>
    </row>
    <row r="77" spans="1:4" ht="135.75" customHeight="1">
      <c r="A77" s="69">
        <v>69</v>
      </c>
      <c r="B77" s="70" t="s">
        <v>95</v>
      </c>
      <c r="C77" s="69" t="s">
        <v>1029</v>
      </c>
      <c r="D77" s="75" t="s">
        <v>1169</v>
      </c>
    </row>
    <row r="78" spans="1:4" ht="134.25" customHeight="1">
      <c r="A78" s="69">
        <v>70</v>
      </c>
      <c r="B78" s="70" t="s">
        <v>95</v>
      </c>
      <c r="C78" s="69" t="s">
        <v>1030</v>
      </c>
      <c r="D78" s="75" t="s">
        <v>1170</v>
      </c>
    </row>
    <row r="79" spans="1:4" ht="34.5" customHeight="1">
      <c r="A79" s="69">
        <v>71</v>
      </c>
      <c r="B79" s="70" t="s">
        <v>95</v>
      </c>
      <c r="C79" s="69" t="s">
        <v>1031</v>
      </c>
      <c r="D79" s="74" t="s">
        <v>152</v>
      </c>
    </row>
    <row r="80" spans="1:4" ht="71.25" customHeight="1">
      <c r="A80" s="69">
        <v>72</v>
      </c>
      <c r="B80" s="70" t="s">
        <v>95</v>
      </c>
      <c r="C80" s="69" t="s">
        <v>1032</v>
      </c>
      <c r="D80" s="75" t="s">
        <v>378</v>
      </c>
    </row>
    <row r="81" spans="1:4" ht="36.75" customHeight="1">
      <c r="A81" s="69">
        <v>73</v>
      </c>
      <c r="B81" s="70" t="s">
        <v>95</v>
      </c>
      <c r="C81" s="69" t="s">
        <v>1033</v>
      </c>
      <c r="D81" s="74" t="s">
        <v>153</v>
      </c>
    </row>
    <row r="82" spans="1:4" ht="36" customHeight="1">
      <c r="A82" s="69">
        <v>74</v>
      </c>
      <c r="B82" s="70" t="s">
        <v>95</v>
      </c>
      <c r="C82" s="69" t="s">
        <v>1034</v>
      </c>
      <c r="D82" s="74" t="s">
        <v>154</v>
      </c>
    </row>
    <row r="83" spans="1:4" ht="38.25" customHeight="1">
      <c r="A83" s="69">
        <v>75</v>
      </c>
      <c r="B83" s="70" t="s">
        <v>95</v>
      </c>
      <c r="C83" s="69" t="s">
        <v>1035</v>
      </c>
      <c r="D83" s="74" t="s">
        <v>155</v>
      </c>
    </row>
    <row r="84" spans="1:4" ht="36" customHeight="1">
      <c r="A84" s="69">
        <v>76</v>
      </c>
      <c r="B84" s="70" t="s">
        <v>95</v>
      </c>
      <c r="C84" s="69" t="s">
        <v>1036</v>
      </c>
      <c r="D84" s="77" t="s">
        <v>156</v>
      </c>
    </row>
    <row r="85" spans="1:4" ht="36" customHeight="1">
      <c r="A85" s="69">
        <v>77</v>
      </c>
      <c r="B85" s="70" t="s">
        <v>95</v>
      </c>
      <c r="C85" s="69" t="s">
        <v>1037</v>
      </c>
      <c r="D85" s="77" t="s">
        <v>157</v>
      </c>
    </row>
    <row r="86" spans="1:4" ht="100.5" customHeight="1">
      <c r="A86" s="69">
        <v>78</v>
      </c>
      <c r="B86" s="70" t="s">
        <v>95</v>
      </c>
      <c r="C86" s="69" t="s">
        <v>1038</v>
      </c>
      <c r="D86" s="75" t="s">
        <v>1171</v>
      </c>
    </row>
    <row r="87" spans="1:4" ht="136.5" customHeight="1">
      <c r="A87" s="69">
        <v>79</v>
      </c>
      <c r="B87" s="70" t="s">
        <v>95</v>
      </c>
      <c r="C87" s="69" t="s">
        <v>1039</v>
      </c>
      <c r="D87" s="75" t="s">
        <v>1172</v>
      </c>
    </row>
    <row r="88" spans="1:4" ht="83.25" customHeight="1">
      <c r="A88" s="69">
        <v>80</v>
      </c>
      <c r="B88" s="70" t="s">
        <v>95</v>
      </c>
      <c r="C88" s="69" t="s">
        <v>1040</v>
      </c>
      <c r="D88" s="75" t="s">
        <v>393</v>
      </c>
    </row>
    <row r="89" spans="1:4" ht="35.25" customHeight="1">
      <c r="A89" s="69">
        <v>81</v>
      </c>
      <c r="B89" s="70" t="s">
        <v>95</v>
      </c>
      <c r="C89" s="69" t="s">
        <v>1041</v>
      </c>
      <c r="D89" s="78" t="s">
        <v>158</v>
      </c>
    </row>
    <row r="90" spans="1:4" ht="83.25" customHeight="1">
      <c r="A90" s="69">
        <v>82</v>
      </c>
      <c r="B90" s="70" t="s">
        <v>95</v>
      </c>
      <c r="C90" s="69" t="s">
        <v>1042</v>
      </c>
      <c r="D90" s="76" t="s">
        <v>1043</v>
      </c>
    </row>
    <row r="91" spans="1:4" ht="136.5" customHeight="1">
      <c r="A91" s="69">
        <v>83</v>
      </c>
      <c r="B91" s="70" t="s">
        <v>95</v>
      </c>
      <c r="C91" s="69" t="s">
        <v>1044</v>
      </c>
      <c r="D91" s="75" t="s">
        <v>1173</v>
      </c>
    </row>
    <row r="92" spans="1:4" ht="35.25" customHeight="1">
      <c r="A92" s="69">
        <v>84</v>
      </c>
      <c r="B92" s="70" t="s">
        <v>95</v>
      </c>
      <c r="C92" s="69" t="s">
        <v>1045</v>
      </c>
      <c r="D92" s="79" t="s">
        <v>159</v>
      </c>
    </row>
    <row r="93" spans="1:4" ht="33" customHeight="1">
      <c r="A93" s="69">
        <v>85</v>
      </c>
      <c r="B93" s="70" t="s">
        <v>95</v>
      </c>
      <c r="C93" s="69" t="s">
        <v>1046</v>
      </c>
      <c r="D93" s="79" t="s">
        <v>160</v>
      </c>
    </row>
    <row r="94" spans="1:4" ht="50.25" customHeight="1">
      <c r="A94" s="69">
        <v>86</v>
      </c>
      <c r="B94" s="70" t="s">
        <v>95</v>
      </c>
      <c r="C94" s="69" t="s">
        <v>1047</v>
      </c>
      <c r="D94" s="79" t="s">
        <v>161</v>
      </c>
    </row>
    <row r="95" spans="1:4" ht="68.25" customHeight="1">
      <c r="A95" s="69">
        <v>87</v>
      </c>
      <c r="B95" s="70" t="s">
        <v>95</v>
      </c>
      <c r="C95" s="69" t="s">
        <v>1048</v>
      </c>
      <c r="D95" s="75" t="s">
        <v>404</v>
      </c>
    </row>
    <row r="96" spans="1:4" ht="67.5" customHeight="1">
      <c r="A96" s="69">
        <v>88</v>
      </c>
      <c r="B96" s="70" t="s">
        <v>95</v>
      </c>
      <c r="C96" s="69" t="s">
        <v>1049</v>
      </c>
      <c r="D96" s="80" t="s">
        <v>162</v>
      </c>
    </row>
    <row r="97" spans="1:4" ht="33.75" customHeight="1">
      <c r="A97" s="69">
        <v>89</v>
      </c>
      <c r="B97" s="70" t="s">
        <v>95</v>
      </c>
      <c r="C97" s="69" t="s">
        <v>1050</v>
      </c>
      <c r="D97" s="80" t="s">
        <v>163</v>
      </c>
    </row>
    <row r="98" spans="1:4" ht="37.5" customHeight="1">
      <c r="A98" s="69">
        <v>90</v>
      </c>
      <c r="B98" s="70" t="s">
        <v>95</v>
      </c>
      <c r="C98" s="69" t="s">
        <v>1051</v>
      </c>
      <c r="D98" s="75" t="s">
        <v>1100</v>
      </c>
    </row>
    <row r="99" spans="1:4" ht="33" customHeight="1">
      <c r="A99" s="69">
        <v>91</v>
      </c>
      <c r="B99" s="70" t="s">
        <v>95</v>
      </c>
      <c r="C99" s="71" t="s">
        <v>1052</v>
      </c>
      <c r="D99" s="79" t="s">
        <v>164</v>
      </c>
    </row>
    <row r="100" spans="1:4" ht="32.25" customHeight="1">
      <c r="A100" s="69">
        <v>92</v>
      </c>
      <c r="B100" s="71" t="s">
        <v>95</v>
      </c>
      <c r="C100" s="176" t="s">
        <v>1053</v>
      </c>
      <c r="D100" s="75" t="s">
        <v>1054</v>
      </c>
    </row>
    <row r="101" spans="1:4" ht="35.25" customHeight="1">
      <c r="A101" s="69">
        <v>93</v>
      </c>
      <c r="B101" s="71" t="s">
        <v>95</v>
      </c>
      <c r="C101" s="176" t="s">
        <v>1246</v>
      </c>
      <c r="D101" s="269" t="s">
        <v>1078</v>
      </c>
    </row>
    <row r="102" spans="1:4" ht="36" customHeight="1">
      <c r="A102" s="69">
        <v>94</v>
      </c>
      <c r="B102" s="70" t="s">
        <v>95</v>
      </c>
      <c r="C102" s="71" t="s">
        <v>1055</v>
      </c>
      <c r="D102" s="75" t="s">
        <v>1078</v>
      </c>
    </row>
    <row r="103" spans="1:4" ht="66.75" customHeight="1">
      <c r="A103" s="69">
        <v>95</v>
      </c>
      <c r="B103" s="70" t="s">
        <v>95</v>
      </c>
      <c r="C103" s="71" t="s">
        <v>1056</v>
      </c>
      <c r="D103" s="79" t="s">
        <v>165</v>
      </c>
    </row>
    <row r="104" spans="1:4" ht="50.25" customHeight="1">
      <c r="A104" s="69">
        <v>96</v>
      </c>
      <c r="B104" s="70" t="s">
        <v>95</v>
      </c>
      <c r="C104" s="71" t="s">
        <v>1057</v>
      </c>
      <c r="D104" s="79" t="s">
        <v>166</v>
      </c>
    </row>
    <row r="105" spans="1:4" ht="52.5" customHeight="1">
      <c r="A105" s="69">
        <v>97</v>
      </c>
      <c r="B105" s="70" t="s">
        <v>95</v>
      </c>
      <c r="C105" s="69" t="s">
        <v>1058</v>
      </c>
      <c r="D105" s="74" t="s">
        <v>167</v>
      </c>
    </row>
    <row r="106" spans="1:4" ht="33" customHeight="1">
      <c r="A106" s="69">
        <v>98</v>
      </c>
      <c r="B106" s="70" t="s">
        <v>95</v>
      </c>
      <c r="C106" s="69" t="s">
        <v>1059</v>
      </c>
      <c r="D106" s="74" t="s">
        <v>168</v>
      </c>
    </row>
    <row r="107" spans="1:4" ht="22.5" customHeight="1">
      <c r="A107" s="69">
        <v>99</v>
      </c>
      <c r="B107" s="70" t="s">
        <v>95</v>
      </c>
      <c r="C107" s="69" t="s">
        <v>1060</v>
      </c>
      <c r="D107" s="74" t="s">
        <v>169</v>
      </c>
    </row>
    <row r="108" spans="1:4" ht="38.25" customHeight="1">
      <c r="A108" s="69">
        <v>100</v>
      </c>
      <c r="B108" s="70" t="s">
        <v>95</v>
      </c>
      <c r="C108" s="69" t="s">
        <v>1061</v>
      </c>
      <c r="D108" s="74" t="s">
        <v>170</v>
      </c>
    </row>
    <row r="109" spans="1:4" ht="15" customHeight="1">
      <c r="A109" s="69">
        <v>101</v>
      </c>
      <c r="B109" s="71" t="s">
        <v>171</v>
      </c>
      <c r="C109" s="316" t="s">
        <v>172</v>
      </c>
      <c r="D109" s="316"/>
    </row>
    <row r="110" spans="1:4" ht="14.25" customHeight="1">
      <c r="A110" s="69">
        <v>102</v>
      </c>
      <c r="B110" s="71" t="s">
        <v>171</v>
      </c>
      <c r="C110" s="71" t="s">
        <v>97</v>
      </c>
      <c r="D110" s="74" t="s">
        <v>173</v>
      </c>
    </row>
    <row r="111" spans="1:4" ht="15" customHeight="1">
      <c r="A111" s="69">
        <v>103</v>
      </c>
      <c r="B111" s="71" t="s">
        <v>171</v>
      </c>
      <c r="C111" s="71" t="s">
        <v>174</v>
      </c>
      <c r="D111" s="74" t="s">
        <v>175</v>
      </c>
    </row>
    <row r="112" spans="1:4" ht="16.5" customHeight="1">
      <c r="A112" s="69">
        <v>104</v>
      </c>
      <c r="B112" s="71" t="s">
        <v>171</v>
      </c>
      <c r="C112" s="71" t="s">
        <v>176</v>
      </c>
      <c r="D112" s="74" t="s">
        <v>177</v>
      </c>
    </row>
    <row r="113" spans="1:4" ht="30.75" customHeight="1">
      <c r="A113" s="69">
        <v>105</v>
      </c>
      <c r="B113" s="71" t="s">
        <v>171</v>
      </c>
      <c r="C113" s="71" t="s">
        <v>178</v>
      </c>
      <c r="D113" s="74" t="s">
        <v>179</v>
      </c>
    </row>
    <row r="114" spans="1:4" ht="46.8">
      <c r="A114" s="69">
        <v>106</v>
      </c>
      <c r="B114" s="71" t="s">
        <v>171</v>
      </c>
      <c r="C114" s="71" t="s">
        <v>180</v>
      </c>
      <c r="D114" s="74" t="s">
        <v>181</v>
      </c>
    </row>
    <row r="115" spans="1:4">
      <c r="A115" s="69">
        <v>107</v>
      </c>
      <c r="B115" s="71" t="s">
        <v>171</v>
      </c>
      <c r="C115" s="71" t="s">
        <v>99</v>
      </c>
      <c r="D115" s="73" t="s">
        <v>100</v>
      </c>
    </row>
    <row r="116" spans="1:4">
      <c r="A116" s="69">
        <v>108</v>
      </c>
      <c r="B116" s="71" t="s">
        <v>171</v>
      </c>
      <c r="C116" s="71" t="s">
        <v>101</v>
      </c>
      <c r="D116" s="73" t="s">
        <v>100</v>
      </c>
    </row>
    <row r="117" spans="1:4">
      <c r="A117" s="69">
        <v>109</v>
      </c>
      <c r="B117" s="71" t="s">
        <v>171</v>
      </c>
      <c r="C117" s="71" t="s">
        <v>102</v>
      </c>
      <c r="D117" s="73" t="s">
        <v>100</v>
      </c>
    </row>
    <row r="118" spans="1:4" ht="31.2">
      <c r="A118" s="69">
        <v>110</v>
      </c>
      <c r="B118" s="71" t="s">
        <v>171</v>
      </c>
      <c r="C118" s="71" t="s">
        <v>182</v>
      </c>
      <c r="D118" s="74" t="s">
        <v>183</v>
      </c>
    </row>
    <row r="119" spans="1:4" ht="31.2">
      <c r="A119" s="69">
        <v>111</v>
      </c>
      <c r="B119" s="71" t="s">
        <v>171</v>
      </c>
      <c r="C119" s="71" t="s">
        <v>184</v>
      </c>
      <c r="D119" s="74" t="s">
        <v>185</v>
      </c>
    </row>
    <row r="120" spans="1:4" ht="46.5" customHeight="1">
      <c r="A120" s="69">
        <v>112</v>
      </c>
      <c r="B120" s="71" t="s">
        <v>171</v>
      </c>
      <c r="C120" s="71" t="s">
        <v>1062</v>
      </c>
      <c r="D120" s="74" t="s">
        <v>1063</v>
      </c>
    </row>
    <row r="121" spans="1:4" ht="31.2">
      <c r="A121" s="69">
        <v>113</v>
      </c>
      <c r="B121" s="71" t="s">
        <v>171</v>
      </c>
      <c r="C121" s="71" t="s">
        <v>186</v>
      </c>
      <c r="D121" s="74" t="s">
        <v>108</v>
      </c>
    </row>
    <row r="122" spans="1:4">
      <c r="A122" s="69">
        <v>114</v>
      </c>
      <c r="B122" s="71" t="s">
        <v>171</v>
      </c>
      <c r="C122" s="71" t="s">
        <v>109</v>
      </c>
      <c r="D122" s="74" t="s">
        <v>187</v>
      </c>
    </row>
    <row r="123" spans="1:4">
      <c r="A123" s="69">
        <v>115</v>
      </c>
      <c r="B123" s="71" t="s">
        <v>171</v>
      </c>
      <c r="C123" s="71" t="s">
        <v>111</v>
      </c>
      <c r="D123" s="74" t="s">
        <v>112</v>
      </c>
    </row>
    <row r="124" spans="1:4" ht="15.6" customHeight="1">
      <c r="A124" s="69">
        <v>116</v>
      </c>
      <c r="B124" s="71" t="s">
        <v>188</v>
      </c>
      <c r="C124" s="316" t="s">
        <v>189</v>
      </c>
      <c r="D124" s="316"/>
    </row>
    <row r="125" spans="1:4">
      <c r="A125" s="69">
        <v>117</v>
      </c>
      <c r="B125" s="71" t="s">
        <v>188</v>
      </c>
      <c r="C125" s="71" t="s">
        <v>99</v>
      </c>
      <c r="D125" s="73" t="s">
        <v>100</v>
      </c>
    </row>
    <row r="126" spans="1:4">
      <c r="A126" s="69">
        <v>118</v>
      </c>
      <c r="B126" s="71" t="s">
        <v>188</v>
      </c>
      <c r="C126" s="71" t="s">
        <v>101</v>
      </c>
      <c r="D126" s="73" t="s">
        <v>100</v>
      </c>
    </row>
    <row r="127" spans="1:4">
      <c r="A127" s="69">
        <v>119</v>
      </c>
      <c r="B127" s="71" t="s">
        <v>188</v>
      </c>
      <c r="C127" s="71" t="s">
        <v>102</v>
      </c>
      <c r="D127" s="73" t="s">
        <v>100</v>
      </c>
    </row>
    <row r="128" spans="1:4">
      <c r="A128" s="69">
        <v>120</v>
      </c>
      <c r="B128" s="71" t="s">
        <v>188</v>
      </c>
      <c r="C128" s="71" t="s">
        <v>109</v>
      </c>
      <c r="D128" s="229" t="s">
        <v>187</v>
      </c>
    </row>
    <row r="129" spans="1:4" ht="21.75" customHeight="1">
      <c r="A129" s="69">
        <v>121</v>
      </c>
      <c r="B129" s="71" t="s">
        <v>188</v>
      </c>
      <c r="C129" s="71" t="s">
        <v>111</v>
      </c>
      <c r="D129" s="229" t="s">
        <v>190</v>
      </c>
    </row>
    <row r="130" spans="1:4" ht="15.6" customHeight="1">
      <c r="A130" s="69">
        <v>122</v>
      </c>
      <c r="B130" s="71" t="s">
        <v>191</v>
      </c>
      <c r="C130" s="316" t="s">
        <v>192</v>
      </c>
      <c r="D130" s="316"/>
    </row>
    <row r="131" spans="1:4">
      <c r="A131" s="69">
        <v>123</v>
      </c>
      <c r="B131" s="71" t="s">
        <v>191</v>
      </c>
      <c r="C131" s="81" t="s">
        <v>193</v>
      </c>
      <c r="D131" s="74" t="s">
        <v>100</v>
      </c>
    </row>
    <row r="132" spans="1:4">
      <c r="A132" s="69">
        <v>124</v>
      </c>
      <c r="B132" s="71" t="s">
        <v>191</v>
      </c>
      <c r="C132" s="71" t="s">
        <v>99</v>
      </c>
      <c r="D132" s="73" t="s">
        <v>100</v>
      </c>
    </row>
    <row r="133" spans="1:4">
      <c r="A133" s="69">
        <v>125</v>
      </c>
      <c r="B133" s="71" t="s">
        <v>191</v>
      </c>
      <c r="C133" s="71" t="s">
        <v>101</v>
      </c>
      <c r="D133" s="73" t="s">
        <v>100</v>
      </c>
    </row>
    <row r="134" spans="1:4">
      <c r="A134" s="69">
        <v>126</v>
      </c>
      <c r="B134" s="71" t="s">
        <v>191</v>
      </c>
      <c r="C134" s="71" t="s">
        <v>102</v>
      </c>
      <c r="D134" s="73" t="s">
        <v>100</v>
      </c>
    </row>
    <row r="135" spans="1:4">
      <c r="A135" s="69">
        <v>127</v>
      </c>
      <c r="B135" s="71" t="s">
        <v>191</v>
      </c>
      <c r="C135" s="71" t="s">
        <v>109</v>
      </c>
      <c r="D135" s="229" t="s">
        <v>187</v>
      </c>
    </row>
    <row r="136" spans="1:4" ht="17.25" customHeight="1">
      <c r="A136" s="69">
        <v>128</v>
      </c>
      <c r="B136" s="71" t="s">
        <v>191</v>
      </c>
      <c r="C136" s="71" t="s">
        <v>111</v>
      </c>
      <c r="D136" s="229" t="s">
        <v>190</v>
      </c>
    </row>
    <row r="137" spans="1:4" ht="15.6" customHeight="1">
      <c r="A137" s="69">
        <v>129</v>
      </c>
      <c r="B137" s="71" t="s">
        <v>194</v>
      </c>
      <c r="C137" s="316" t="s">
        <v>195</v>
      </c>
      <c r="D137" s="316"/>
    </row>
    <row r="138" spans="1:4">
      <c r="A138" s="69">
        <v>130</v>
      </c>
      <c r="B138" s="71" t="s">
        <v>194</v>
      </c>
      <c r="C138" s="81" t="s">
        <v>196</v>
      </c>
      <c r="D138" s="229" t="s">
        <v>197</v>
      </c>
    </row>
    <row r="139" spans="1:4">
      <c r="A139" s="69">
        <v>131</v>
      </c>
      <c r="B139" s="71" t="s">
        <v>194</v>
      </c>
      <c r="C139" s="71" t="s">
        <v>101</v>
      </c>
      <c r="D139" s="73" t="s">
        <v>100</v>
      </c>
    </row>
    <row r="140" spans="1:4">
      <c r="A140" s="69">
        <v>132</v>
      </c>
      <c r="B140" s="71" t="s">
        <v>194</v>
      </c>
      <c r="C140" s="71" t="s">
        <v>102</v>
      </c>
      <c r="D140" s="73" t="s">
        <v>100</v>
      </c>
    </row>
    <row r="141" spans="1:4" ht="36" customHeight="1">
      <c r="A141" s="69">
        <v>133</v>
      </c>
      <c r="B141" s="71" t="s">
        <v>194</v>
      </c>
      <c r="C141" s="71" t="s">
        <v>105</v>
      </c>
      <c r="D141" s="229" t="s">
        <v>106</v>
      </c>
    </row>
    <row r="142" spans="1:4" ht="31.2">
      <c r="A142" s="69">
        <v>134</v>
      </c>
      <c r="B142" s="71" t="s">
        <v>194</v>
      </c>
      <c r="C142" s="71" t="s">
        <v>199</v>
      </c>
      <c r="D142" s="74" t="s">
        <v>108</v>
      </c>
    </row>
    <row r="143" spans="1:4">
      <c r="A143" s="69">
        <v>135</v>
      </c>
      <c r="B143" s="71" t="s">
        <v>194</v>
      </c>
      <c r="C143" s="71" t="s">
        <v>109</v>
      </c>
      <c r="D143" s="74" t="s">
        <v>187</v>
      </c>
    </row>
    <row r="144" spans="1:4">
      <c r="A144" s="69">
        <v>136</v>
      </c>
      <c r="B144" s="71" t="s">
        <v>194</v>
      </c>
      <c r="C144" s="71" t="s">
        <v>111</v>
      </c>
      <c r="D144" s="74" t="s">
        <v>112</v>
      </c>
    </row>
    <row r="145" spans="1:4" ht="15.6" customHeight="1">
      <c r="A145" s="69">
        <v>137</v>
      </c>
      <c r="B145" s="71" t="s">
        <v>201</v>
      </c>
      <c r="C145" s="316" t="s">
        <v>202</v>
      </c>
      <c r="D145" s="316"/>
    </row>
    <row r="146" spans="1:4">
      <c r="A146" s="69">
        <v>138</v>
      </c>
      <c r="B146" s="71" t="s">
        <v>201</v>
      </c>
      <c r="C146" s="71" t="s">
        <v>99</v>
      </c>
      <c r="D146" s="73" t="s">
        <v>100</v>
      </c>
    </row>
    <row r="147" spans="1:4">
      <c r="A147" s="69">
        <v>139</v>
      </c>
      <c r="B147" s="71" t="s">
        <v>201</v>
      </c>
      <c r="C147" s="71" t="s">
        <v>101</v>
      </c>
      <c r="D147" s="73" t="s">
        <v>100</v>
      </c>
    </row>
    <row r="148" spans="1:4">
      <c r="A148" s="69">
        <v>140</v>
      </c>
      <c r="B148" s="71" t="s">
        <v>201</v>
      </c>
      <c r="C148" s="71" t="s">
        <v>102</v>
      </c>
      <c r="D148" s="73" t="s">
        <v>100</v>
      </c>
    </row>
    <row r="149" spans="1:4" ht="32.25" customHeight="1">
      <c r="A149" s="69">
        <v>141</v>
      </c>
      <c r="B149" s="71" t="s">
        <v>201</v>
      </c>
      <c r="C149" s="71" t="s">
        <v>105</v>
      </c>
      <c r="D149" s="229" t="s">
        <v>106</v>
      </c>
    </row>
    <row r="150" spans="1:4">
      <c r="A150" s="69">
        <v>142</v>
      </c>
      <c r="B150" s="71" t="s">
        <v>201</v>
      </c>
      <c r="C150" s="71" t="s">
        <v>109</v>
      </c>
      <c r="D150" s="229" t="s">
        <v>187</v>
      </c>
    </row>
    <row r="151" spans="1:4">
      <c r="A151" s="69">
        <v>143</v>
      </c>
      <c r="B151" s="71" t="s">
        <v>201</v>
      </c>
      <c r="C151" s="71" t="s">
        <v>111</v>
      </c>
      <c r="D151" s="229" t="s">
        <v>112</v>
      </c>
    </row>
    <row r="152" spans="1:4" ht="15.6" customHeight="1">
      <c r="A152" s="69">
        <v>144</v>
      </c>
      <c r="B152" s="71" t="s">
        <v>203</v>
      </c>
      <c r="C152" s="316" t="s">
        <v>204</v>
      </c>
      <c r="D152" s="316"/>
    </row>
    <row r="153" spans="1:4" s="177" customFormat="1" ht="31.2">
      <c r="A153" s="69">
        <v>145</v>
      </c>
      <c r="B153" s="71" t="s">
        <v>203</v>
      </c>
      <c r="C153" s="71" t="s">
        <v>205</v>
      </c>
      <c r="D153" s="229" t="s">
        <v>206</v>
      </c>
    </row>
    <row r="154" spans="1:4" s="177" customFormat="1">
      <c r="A154" s="69">
        <v>146</v>
      </c>
      <c r="B154" s="71" t="s">
        <v>203</v>
      </c>
      <c r="C154" s="71" t="s">
        <v>207</v>
      </c>
      <c r="D154" s="229" t="s">
        <v>208</v>
      </c>
    </row>
    <row r="155" spans="1:4" s="177" customFormat="1">
      <c r="A155" s="69">
        <v>147</v>
      </c>
      <c r="B155" s="71" t="s">
        <v>203</v>
      </c>
      <c r="C155" s="71" t="s">
        <v>99</v>
      </c>
      <c r="D155" s="73" t="s">
        <v>100</v>
      </c>
    </row>
    <row r="156" spans="1:4" s="177" customFormat="1">
      <c r="A156" s="69">
        <v>148</v>
      </c>
      <c r="B156" s="71" t="s">
        <v>203</v>
      </c>
      <c r="C156" s="71" t="s">
        <v>101</v>
      </c>
      <c r="D156" s="73" t="s">
        <v>100</v>
      </c>
    </row>
    <row r="157" spans="1:4" s="177" customFormat="1">
      <c r="A157" s="69">
        <v>149</v>
      </c>
      <c r="B157" s="71" t="s">
        <v>203</v>
      </c>
      <c r="C157" s="71" t="s">
        <v>102</v>
      </c>
      <c r="D157" s="73" t="s">
        <v>100</v>
      </c>
    </row>
    <row r="158" spans="1:4" s="177" customFormat="1">
      <c r="A158" s="69">
        <v>150</v>
      </c>
      <c r="B158" s="71" t="s">
        <v>203</v>
      </c>
      <c r="C158" s="71" t="s">
        <v>1247</v>
      </c>
      <c r="D158" s="73" t="s">
        <v>100</v>
      </c>
    </row>
    <row r="159" spans="1:4" ht="17.25" customHeight="1">
      <c r="A159" s="69">
        <v>151</v>
      </c>
      <c r="B159" s="71" t="s">
        <v>203</v>
      </c>
      <c r="C159" s="71" t="s">
        <v>209</v>
      </c>
      <c r="D159" s="82" t="s">
        <v>210</v>
      </c>
    </row>
    <row r="160" spans="1:4">
      <c r="A160" s="69">
        <v>152</v>
      </c>
      <c r="B160" s="70" t="s">
        <v>203</v>
      </c>
      <c r="C160" s="70" t="s">
        <v>193</v>
      </c>
      <c r="D160" s="74" t="s">
        <v>100</v>
      </c>
    </row>
    <row r="161" spans="1:4" ht="34.5" customHeight="1">
      <c r="A161" s="69">
        <v>153</v>
      </c>
      <c r="B161" s="71" t="s">
        <v>203</v>
      </c>
      <c r="C161" s="71" t="s">
        <v>105</v>
      </c>
      <c r="D161" s="82" t="s">
        <v>106</v>
      </c>
    </row>
    <row r="162" spans="1:4" ht="34.5" customHeight="1">
      <c r="A162" s="69">
        <v>154</v>
      </c>
      <c r="B162" s="71" t="s">
        <v>203</v>
      </c>
      <c r="C162" s="71" t="s">
        <v>1248</v>
      </c>
      <c r="D162" s="82" t="s">
        <v>1224</v>
      </c>
    </row>
    <row r="163" spans="1:4" ht="31.2">
      <c r="A163" s="69">
        <v>155</v>
      </c>
      <c r="B163" s="71" t="s">
        <v>203</v>
      </c>
      <c r="C163" s="71" t="s">
        <v>199</v>
      </c>
      <c r="D163" s="74" t="s">
        <v>108</v>
      </c>
    </row>
    <row r="164" spans="1:4" ht="31.2">
      <c r="A164" s="69">
        <v>156</v>
      </c>
      <c r="B164" s="70" t="s">
        <v>203</v>
      </c>
      <c r="C164" s="70" t="s">
        <v>214</v>
      </c>
      <c r="D164" s="74" t="s">
        <v>108</v>
      </c>
    </row>
    <row r="165" spans="1:4">
      <c r="A165" s="69">
        <v>157</v>
      </c>
      <c r="B165" s="71" t="s">
        <v>203</v>
      </c>
      <c r="C165" s="71" t="s">
        <v>109</v>
      </c>
      <c r="D165" s="74" t="s">
        <v>187</v>
      </c>
    </row>
    <row r="166" spans="1:4">
      <c r="A166" s="69">
        <v>158</v>
      </c>
      <c r="B166" s="71" t="s">
        <v>203</v>
      </c>
      <c r="C166" s="71" t="s">
        <v>111</v>
      </c>
      <c r="D166" s="74" t="s">
        <v>112</v>
      </c>
    </row>
    <row r="167" spans="1:4" ht="18.75" customHeight="1">
      <c r="A167" s="69">
        <v>159</v>
      </c>
      <c r="B167" s="71" t="s">
        <v>203</v>
      </c>
      <c r="C167" s="71" t="s">
        <v>1064</v>
      </c>
      <c r="D167" s="74" t="s">
        <v>211</v>
      </c>
    </row>
    <row r="168" spans="1:4">
      <c r="A168" s="69">
        <v>160</v>
      </c>
      <c r="B168" s="71" t="s">
        <v>203</v>
      </c>
      <c r="C168" s="216" t="s">
        <v>1065</v>
      </c>
      <c r="D168" s="217" t="s">
        <v>212</v>
      </c>
    </row>
    <row r="169" spans="1:4">
      <c r="A169" s="69">
        <v>161</v>
      </c>
      <c r="B169" s="71" t="s">
        <v>203</v>
      </c>
      <c r="C169" s="216" t="s">
        <v>1066</v>
      </c>
      <c r="D169" s="218" t="s">
        <v>213</v>
      </c>
    </row>
    <row r="170" spans="1:4">
      <c r="A170" s="69">
        <v>162</v>
      </c>
      <c r="B170" s="70" t="s">
        <v>203</v>
      </c>
      <c r="C170" s="70" t="s">
        <v>1060</v>
      </c>
      <c r="D170" s="74" t="s">
        <v>169</v>
      </c>
    </row>
    <row r="171" spans="1:4">
      <c r="A171" s="69">
        <v>163</v>
      </c>
      <c r="B171" s="70" t="s">
        <v>203</v>
      </c>
      <c r="C171" s="70" t="s">
        <v>1067</v>
      </c>
      <c r="D171" s="74" t="s">
        <v>200</v>
      </c>
    </row>
  </sheetData>
  <mergeCells count="10">
    <mergeCell ref="C130:D130"/>
    <mergeCell ref="C137:D137"/>
    <mergeCell ref="C145:D145"/>
    <mergeCell ref="C152:D152"/>
    <mergeCell ref="A2:B2"/>
    <mergeCell ref="C2:D2"/>
    <mergeCell ref="A5:D5"/>
    <mergeCell ref="C9:D9"/>
    <mergeCell ref="C109:D109"/>
    <mergeCell ref="C124:D124"/>
  </mergeCells>
  <pageMargins left="0.78740157480314965" right="0.78740157480314965" top="0.39370078740157483" bottom="0.39370078740157483" header="0.31496062992125984" footer="0.31496062992125984"/>
  <pageSetup paperSize="9" scale="50" fitToHeight="0" orientation="portrait" r:id="rId1"/>
</worksheet>
</file>

<file path=xl/worksheets/sheet20.xml><?xml version="1.0" encoding="utf-8"?>
<worksheet xmlns="http://schemas.openxmlformats.org/spreadsheetml/2006/main" xmlns:r="http://schemas.openxmlformats.org/officeDocument/2006/relationships">
  <sheetPr>
    <tabColor rgb="FF00B050"/>
    <pageSetUpPr fitToPage="1"/>
  </sheetPr>
  <dimension ref="A1:F13"/>
  <sheetViews>
    <sheetView zoomScale="81" zoomScaleNormal="81" zoomScaleSheetLayoutView="100" workbookViewId="0">
      <selection activeCell="H8" sqref="H8"/>
    </sheetView>
  </sheetViews>
  <sheetFormatPr defaultColWidth="9.109375" defaultRowHeight="13.2"/>
  <cols>
    <col min="1" max="1" width="5.88671875" style="2" bestFit="1" customWidth="1"/>
    <col min="2" max="2" width="24.44140625" style="2" customWidth="1"/>
    <col min="3" max="3" width="17.88671875" style="2" hidden="1" customWidth="1"/>
    <col min="4" max="4" width="20.77734375" style="2" customWidth="1"/>
    <col min="5" max="5" width="19.33203125" style="2" customWidth="1"/>
    <col min="6" max="6" width="23.21875" style="2" customWidth="1"/>
    <col min="7" max="7" width="15.109375" style="2" customWidth="1"/>
    <col min="8" max="16384" width="9.109375" style="2"/>
  </cols>
  <sheetData>
    <row r="1" spans="1:6" ht="15.6">
      <c r="C1" s="311" t="s">
        <v>1216</v>
      </c>
      <c r="D1" s="311"/>
      <c r="E1" s="311"/>
      <c r="F1" s="311"/>
    </row>
    <row r="2" spans="1:6" ht="15.6">
      <c r="B2" s="4"/>
      <c r="C2" s="4"/>
      <c r="D2" s="311" t="s">
        <v>27</v>
      </c>
      <c r="E2" s="311"/>
      <c r="F2" s="311"/>
    </row>
    <row r="3" spans="1:6" ht="63" customHeight="1">
      <c r="A3" s="136"/>
      <c r="B3" s="136"/>
      <c r="C3" s="355" t="s">
        <v>886</v>
      </c>
      <c r="D3" s="355"/>
      <c r="E3" s="355"/>
      <c r="F3" s="355"/>
    </row>
    <row r="4" spans="1:6" ht="15.6">
      <c r="A4" s="13"/>
      <c r="B4" s="13"/>
      <c r="C4" s="14"/>
      <c r="D4" s="312" t="s">
        <v>1340</v>
      </c>
      <c r="E4" s="312"/>
      <c r="F4" s="312"/>
    </row>
    <row r="5" spans="1:6" ht="15">
      <c r="A5" s="157"/>
      <c r="B5" s="15"/>
      <c r="C5" s="157"/>
      <c r="D5" s="157"/>
    </row>
    <row r="6" spans="1:6">
      <c r="D6" s="16"/>
      <c r="E6" s="16"/>
      <c r="F6" s="16"/>
    </row>
    <row r="7" spans="1:6" ht="75.599999999999994" customHeight="1">
      <c r="A7" s="365" t="s">
        <v>1217</v>
      </c>
      <c r="B7" s="365"/>
      <c r="C7" s="365"/>
      <c r="D7" s="365"/>
      <c r="E7" s="365"/>
      <c r="F7" s="365"/>
    </row>
    <row r="8" spans="1:6">
      <c r="A8" s="157"/>
      <c r="B8" s="157"/>
      <c r="C8" s="157"/>
      <c r="D8" s="157"/>
    </row>
    <row r="9" spans="1:6" ht="15.6">
      <c r="A9" s="361" t="s">
        <v>28</v>
      </c>
      <c r="B9" s="361" t="s">
        <v>1</v>
      </c>
      <c r="C9" s="361" t="s">
        <v>32</v>
      </c>
      <c r="D9" s="361" t="s">
        <v>29</v>
      </c>
      <c r="E9" s="361"/>
      <c r="F9" s="361"/>
    </row>
    <row r="10" spans="1:6" ht="15.6">
      <c r="A10" s="361"/>
      <c r="B10" s="361"/>
      <c r="C10" s="361"/>
      <c r="D10" s="233" t="s">
        <v>30</v>
      </c>
      <c r="E10" s="233" t="s">
        <v>31</v>
      </c>
      <c r="F10" s="233" t="s">
        <v>33</v>
      </c>
    </row>
    <row r="11" spans="1:6" ht="15.6">
      <c r="A11" s="234">
        <v>1</v>
      </c>
      <c r="B11" s="234">
        <v>2</v>
      </c>
      <c r="C11" s="234">
        <v>3</v>
      </c>
      <c r="D11" s="234">
        <v>3</v>
      </c>
      <c r="E11" s="234">
        <v>4</v>
      </c>
      <c r="F11" s="234">
        <v>5</v>
      </c>
    </row>
    <row r="12" spans="1:6" ht="15.6">
      <c r="A12" s="19" t="s">
        <v>3</v>
      </c>
      <c r="B12" s="7" t="s">
        <v>10</v>
      </c>
      <c r="C12" s="18">
        <v>4749</v>
      </c>
      <c r="D12" s="20">
        <v>100000</v>
      </c>
      <c r="E12" s="20"/>
      <c r="F12" s="20"/>
    </row>
    <row r="13" spans="1:6" ht="15.6">
      <c r="A13" s="349" t="s">
        <v>25</v>
      </c>
      <c r="B13" s="349"/>
      <c r="C13" s="159">
        <f>SUM(C12:C12)</f>
        <v>4749</v>
      </c>
      <c r="D13" s="17">
        <f>SUM(D12:D12)</f>
        <v>100000</v>
      </c>
      <c r="E13" s="17">
        <f>SUM(E12:E12)</f>
        <v>0</v>
      </c>
      <c r="F13" s="17">
        <f>SUM(F12:F12)</f>
        <v>0</v>
      </c>
    </row>
  </sheetData>
  <mergeCells count="10">
    <mergeCell ref="C1:F1"/>
    <mergeCell ref="D2:F2"/>
    <mergeCell ref="C3:F3"/>
    <mergeCell ref="D4:F4"/>
    <mergeCell ref="A13:B13"/>
    <mergeCell ref="A7:F7"/>
    <mergeCell ref="A9:A10"/>
    <mergeCell ref="B9:B10"/>
    <mergeCell ref="C9:C10"/>
    <mergeCell ref="D9:F9"/>
  </mergeCells>
  <printOptions horizontalCentered="1"/>
  <pageMargins left="0.56999999999999995" right="0.39370078740157483" top="0.98425196850393704" bottom="0.98425196850393704" header="0.48" footer="0.51181102362204722"/>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sheetPr>
    <tabColor rgb="FF00B050"/>
    <pageSetUpPr fitToPage="1"/>
  </sheetPr>
  <dimension ref="A1:AZZ194"/>
  <sheetViews>
    <sheetView view="pageBreakPreview" zoomScale="86" zoomScaleNormal="100" zoomScaleSheetLayoutView="86" workbookViewId="0">
      <selection activeCell="O7" sqref="O7:O9"/>
    </sheetView>
  </sheetViews>
  <sheetFormatPr defaultRowHeight="13.2"/>
  <cols>
    <col min="1" max="1" width="4.44140625" style="199" customWidth="1"/>
    <col min="2" max="2" width="4.5546875" style="178" customWidth="1"/>
    <col min="3" max="3" width="3.109375" style="178" customWidth="1"/>
    <col min="4" max="4" width="3.44140625" style="178" customWidth="1"/>
    <col min="5" max="5" width="3.33203125" style="178" customWidth="1"/>
    <col min="6" max="6" width="4.44140625" style="178" customWidth="1"/>
    <col min="7" max="7" width="3" style="178" customWidth="1"/>
    <col min="8" max="8" width="5" style="178" customWidth="1"/>
    <col min="9" max="9" width="6.5546875" style="178" customWidth="1"/>
    <col min="10" max="10" width="63.6640625" style="178" customWidth="1"/>
    <col min="11" max="11" width="13.109375" style="255" hidden="1" customWidth="1"/>
    <col min="12" max="12" width="14" style="220" hidden="1" customWidth="1"/>
    <col min="13" max="13" width="13.44140625" style="220" customWidth="1"/>
    <col min="14" max="14" width="13.6640625" style="197" customWidth="1"/>
    <col min="15" max="15" width="14.109375" style="197" customWidth="1"/>
    <col min="16" max="256" width="9.109375" style="197" customWidth="1"/>
    <col min="257" max="257" width="4.44140625" style="197" customWidth="1"/>
    <col min="258" max="258" width="4.5546875" style="197" customWidth="1"/>
    <col min="259" max="259" width="3.109375" style="197" customWidth="1"/>
    <col min="260" max="260" width="3.44140625" style="197" customWidth="1"/>
    <col min="261" max="261" width="3.33203125" style="197" customWidth="1"/>
    <col min="262" max="262" width="4.44140625" style="197" customWidth="1"/>
    <col min="263" max="263" width="3" style="197" customWidth="1"/>
    <col min="264" max="264" width="5" style="197" customWidth="1"/>
    <col min="265" max="265" width="6.5546875" style="197" customWidth="1"/>
    <col min="266" max="266" width="64.33203125" style="197" customWidth="1"/>
    <col min="267" max="267" width="15.33203125" style="197" customWidth="1"/>
    <col min="268" max="268" width="14.109375" style="197" customWidth="1"/>
    <col min="269" max="269" width="15.6640625" style="197" customWidth="1"/>
    <col min="270" max="270" width="15.44140625" style="197" customWidth="1"/>
    <col min="271" max="512" width="9.109375" style="197" customWidth="1"/>
    <col min="513" max="513" width="4.44140625" style="197" customWidth="1"/>
    <col min="514" max="514" width="4.5546875" style="197" customWidth="1"/>
    <col min="515" max="515" width="3.109375" style="197" customWidth="1"/>
    <col min="516" max="516" width="3.44140625" style="197" customWidth="1"/>
    <col min="517" max="517" width="3.33203125" style="197" customWidth="1"/>
    <col min="518" max="518" width="4.44140625" style="197" customWidth="1"/>
    <col min="519" max="519" width="3" style="197" customWidth="1"/>
    <col min="520" max="520" width="5" style="197" customWidth="1"/>
    <col min="521" max="521" width="6.5546875" style="197" customWidth="1"/>
    <col min="522" max="522" width="64.33203125" style="197" customWidth="1"/>
    <col min="523" max="523" width="15.33203125" style="197" customWidth="1"/>
    <col min="524" max="524" width="14.109375" style="197" customWidth="1"/>
    <col min="525" max="525" width="15.6640625" style="197" customWidth="1"/>
    <col min="526" max="526" width="15.44140625" style="197" customWidth="1"/>
    <col min="527" max="768" width="9.109375" style="197" customWidth="1"/>
    <col min="769" max="769" width="4.44140625" style="197" customWidth="1"/>
    <col min="770" max="770" width="4.5546875" style="197" customWidth="1"/>
    <col min="771" max="771" width="3.109375" style="197" customWidth="1"/>
    <col min="772" max="772" width="3.44140625" style="197" customWidth="1"/>
    <col min="773" max="773" width="3.33203125" style="197" customWidth="1"/>
    <col min="774" max="774" width="4.44140625" style="197" customWidth="1"/>
    <col min="775" max="775" width="3" style="197" customWidth="1"/>
    <col min="776" max="776" width="5" style="197" customWidth="1"/>
    <col min="777" max="777" width="6.5546875" style="197" customWidth="1"/>
    <col min="778" max="778" width="64.33203125" style="197" customWidth="1"/>
    <col min="779" max="779" width="15.33203125" style="197" customWidth="1"/>
    <col min="780" max="780" width="14.109375" style="197" customWidth="1"/>
    <col min="781" max="781" width="15.6640625" style="197" customWidth="1"/>
    <col min="782" max="782" width="15.44140625" style="197" customWidth="1"/>
    <col min="783" max="1024" width="9.109375" style="197" customWidth="1"/>
    <col min="1025" max="1025" width="4.44140625" style="197" customWidth="1"/>
    <col min="1026" max="1026" width="4.5546875" style="197" customWidth="1"/>
    <col min="1027" max="1027" width="3.109375" style="197" customWidth="1"/>
    <col min="1028" max="1028" width="3.44140625" style="197" customWidth="1"/>
    <col min="1029" max="1029" width="3.33203125" style="197" customWidth="1"/>
    <col min="1030" max="1030" width="4.44140625" style="197" customWidth="1"/>
    <col min="1031" max="1031" width="3" style="197" customWidth="1"/>
    <col min="1032" max="1032" width="5" style="197" customWidth="1"/>
    <col min="1033" max="1033" width="6.5546875" style="197" customWidth="1"/>
    <col min="1034" max="1034" width="64.33203125" style="197" customWidth="1"/>
    <col min="1035" max="1035" width="15.33203125" style="197" customWidth="1"/>
    <col min="1036" max="1036" width="14.109375" style="197" customWidth="1"/>
    <col min="1037" max="1037" width="15.6640625" style="197" customWidth="1"/>
    <col min="1038" max="1038" width="15.44140625" style="197" customWidth="1"/>
    <col min="1039" max="1280" width="9.109375" style="197" customWidth="1"/>
    <col min="1281" max="1281" width="4.44140625" style="197" customWidth="1"/>
    <col min="1282" max="1282" width="4.5546875" style="197" customWidth="1"/>
    <col min="1283" max="1283" width="3.109375" style="197" customWidth="1"/>
    <col min="1284" max="1284" width="3.44140625" style="197" customWidth="1"/>
    <col min="1285" max="1285" width="3.33203125" style="197" customWidth="1"/>
    <col min="1286" max="1286" width="4.44140625" style="197" customWidth="1"/>
    <col min="1287" max="1287" width="3" style="197" customWidth="1"/>
    <col min="1288" max="1288" width="5" style="197" customWidth="1"/>
    <col min="1289" max="1289" width="6.5546875" style="197" customWidth="1"/>
    <col min="1290" max="1290" width="64.33203125" style="197" customWidth="1"/>
    <col min="1291" max="1291" width="15.33203125" style="197" customWidth="1"/>
    <col min="1292" max="1292" width="14.109375" style="197" customWidth="1"/>
    <col min="1293" max="1293" width="15.6640625" style="197" customWidth="1"/>
    <col min="1294" max="1294" width="15.44140625" style="197" customWidth="1"/>
    <col min="1295" max="1378" width="9.109375" style="197" customWidth="1"/>
    <col min="1379" max="1531" width="8.88671875" style="179"/>
    <col min="1532" max="1532" width="4.44140625" style="179" customWidth="1"/>
    <col min="1533" max="1533" width="4.5546875" style="179" customWidth="1"/>
    <col min="1534" max="1534" width="3.109375" style="179" customWidth="1"/>
    <col min="1535" max="1535" width="3.44140625" style="179" customWidth="1"/>
    <col min="1536" max="1536" width="3.33203125" style="179" customWidth="1"/>
    <col min="1537" max="1537" width="4.44140625" style="179" customWidth="1"/>
    <col min="1538" max="1538" width="3" style="179" customWidth="1"/>
    <col min="1539" max="1539" width="5" style="179" customWidth="1"/>
    <col min="1540" max="1540" width="6.5546875" style="179" customWidth="1"/>
    <col min="1541" max="1541" width="64.33203125" style="179" customWidth="1"/>
    <col min="1542" max="1542" width="15.33203125" style="179" customWidth="1"/>
    <col min="1543" max="1543" width="14.109375" style="179" customWidth="1"/>
    <col min="1544" max="1544" width="15.6640625" style="179" customWidth="1"/>
    <col min="1545" max="1545" width="15.44140625" style="179" customWidth="1"/>
    <col min="1546" max="1787" width="8.88671875" style="179"/>
    <col min="1788" max="1788" width="4.44140625" style="179" customWidth="1"/>
    <col min="1789" max="1789" width="4.5546875" style="179" customWidth="1"/>
    <col min="1790" max="1790" width="3.109375" style="179" customWidth="1"/>
    <col min="1791" max="1791" width="3.44140625" style="179" customWidth="1"/>
    <col min="1792" max="1792" width="3.33203125" style="179" customWidth="1"/>
    <col min="1793" max="1793" width="4.44140625" style="179" customWidth="1"/>
    <col min="1794" max="1794" width="3" style="179" customWidth="1"/>
    <col min="1795" max="1795" width="5" style="179" customWidth="1"/>
    <col min="1796" max="1796" width="6.5546875" style="179" customWidth="1"/>
    <col min="1797" max="1797" width="64.33203125" style="179" customWidth="1"/>
    <col min="1798" max="1798" width="15.33203125" style="179" customWidth="1"/>
    <col min="1799" max="1799" width="14.109375" style="179" customWidth="1"/>
    <col min="1800" max="1800" width="15.6640625" style="179" customWidth="1"/>
    <col min="1801" max="1801" width="15.44140625" style="179" customWidth="1"/>
    <col min="1802" max="2043" width="8.88671875" style="179"/>
    <col min="2044" max="2044" width="4.44140625" style="179" customWidth="1"/>
    <col min="2045" max="2045" width="4.5546875" style="179" customWidth="1"/>
    <col min="2046" max="2046" width="3.109375" style="179" customWidth="1"/>
    <col min="2047" max="2047" width="3.44140625" style="179" customWidth="1"/>
    <col min="2048" max="2048" width="3.33203125" style="179" customWidth="1"/>
    <col min="2049" max="2049" width="4.44140625" style="179" customWidth="1"/>
    <col min="2050" max="2050" width="3" style="179" customWidth="1"/>
    <col min="2051" max="2051" width="5" style="179" customWidth="1"/>
    <col min="2052" max="2052" width="6.5546875" style="179" customWidth="1"/>
    <col min="2053" max="2053" width="64.33203125" style="179" customWidth="1"/>
    <col min="2054" max="2054" width="15.33203125" style="179" customWidth="1"/>
    <col min="2055" max="2055" width="14.109375" style="179" customWidth="1"/>
    <col min="2056" max="2056" width="15.6640625" style="179" customWidth="1"/>
    <col min="2057" max="2057" width="15.44140625" style="179" customWidth="1"/>
    <col min="2058" max="2299" width="8.88671875" style="179"/>
    <col min="2300" max="2300" width="4.44140625" style="179" customWidth="1"/>
    <col min="2301" max="2301" width="4.5546875" style="179" customWidth="1"/>
    <col min="2302" max="2302" width="3.109375" style="179" customWidth="1"/>
    <col min="2303" max="2303" width="3.44140625" style="179" customWidth="1"/>
    <col min="2304" max="2304" width="3.33203125" style="179" customWidth="1"/>
    <col min="2305" max="2305" width="4.44140625" style="179" customWidth="1"/>
    <col min="2306" max="2306" width="3" style="179" customWidth="1"/>
    <col min="2307" max="2307" width="5" style="179" customWidth="1"/>
    <col min="2308" max="2308" width="6.5546875" style="179" customWidth="1"/>
    <col min="2309" max="2309" width="64.33203125" style="179" customWidth="1"/>
    <col min="2310" max="2310" width="15.33203125" style="179" customWidth="1"/>
    <col min="2311" max="2311" width="14.109375" style="179" customWidth="1"/>
    <col min="2312" max="2312" width="15.6640625" style="179" customWidth="1"/>
    <col min="2313" max="2313" width="15.44140625" style="179" customWidth="1"/>
    <col min="2314" max="2555" width="8.88671875" style="179"/>
    <col min="2556" max="2556" width="4.44140625" style="179" customWidth="1"/>
    <col min="2557" max="2557" width="4.5546875" style="179" customWidth="1"/>
    <col min="2558" max="2558" width="3.109375" style="179" customWidth="1"/>
    <col min="2559" max="2559" width="3.44140625" style="179" customWidth="1"/>
    <col min="2560" max="2560" width="3.33203125" style="179" customWidth="1"/>
    <col min="2561" max="2561" width="4.44140625" style="179" customWidth="1"/>
    <col min="2562" max="2562" width="3" style="179" customWidth="1"/>
    <col min="2563" max="2563" width="5" style="179" customWidth="1"/>
    <col min="2564" max="2564" width="6.5546875" style="179" customWidth="1"/>
    <col min="2565" max="2565" width="64.33203125" style="179" customWidth="1"/>
    <col min="2566" max="2566" width="15.33203125" style="179" customWidth="1"/>
    <col min="2567" max="2567" width="14.109375" style="179" customWidth="1"/>
    <col min="2568" max="2568" width="15.6640625" style="179" customWidth="1"/>
    <col min="2569" max="2569" width="15.44140625" style="179" customWidth="1"/>
    <col min="2570" max="2811" width="8.88671875" style="179"/>
    <col min="2812" max="2812" width="4.44140625" style="179" customWidth="1"/>
    <col min="2813" max="2813" width="4.5546875" style="179" customWidth="1"/>
    <col min="2814" max="2814" width="3.109375" style="179" customWidth="1"/>
    <col min="2815" max="2815" width="3.44140625" style="179" customWidth="1"/>
    <col min="2816" max="2816" width="3.33203125" style="179" customWidth="1"/>
    <col min="2817" max="2817" width="4.44140625" style="179" customWidth="1"/>
    <col min="2818" max="2818" width="3" style="179" customWidth="1"/>
    <col min="2819" max="2819" width="5" style="179" customWidth="1"/>
    <col min="2820" max="2820" width="6.5546875" style="179" customWidth="1"/>
    <col min="2821" max="2821" width="64.33203125" style="179" customWidth="1"/>
    <col min="2822" max="2822" width="15.33203125" style="179" customWidth="1"/>
    <col min="2823" max="2823" width="14.109375" style="179" customWidth="1"/>
    <col min="2824" max="2824" width="15.6640625" style="179" customWidth="1"/>
    <col min="2825" max="2825" width="15.44140625" style="179" customWidth="1"/>
    <col min="2826" max="3067" width="8.88671875" style="179"/>
    <col min="3068" max="3068" width="4.44140625" style="179" customWidth="1"/>
    <col min="3069" max="3069" width="4.5546875" style="179" customWidth="1"/>
    <col min="3070" max="3070" width="3.109375" style="179" customWidth="1"/>
    <col min="3071" max="3071" width="3.44140625" style="179" customWidth="1"/>
    <col min="3072" max="3072" width="3.33203125" style="179" customWidth="1"/>
    <col min="3073" max="3073" width="4.44140625" style="179" customWidth="1"/>
    <col min="3074" max="3074" width="3" style="179" customWidth="1"/>
    <col min="3075" max="3075" width="5" style="179" customWidth="1"/>
    <col min="3076" max="3076" width="6.5546875" style="179" customWidth="1"/>
    <col min="3077" max="3077" width="64.33203125" style="179" customWidth="1"/>
    <col min="3078" max="3078" width="15.33203125" style="179" customWidth="1"/>
    <col min="3079" max="3079" width="14.109375" style="179" customWidth="1"/>
    <col min="3080" max="3080" width="15.6640625" style="179" customWidth="1"/>
    <col min="3081" max="3081" width="15.44140625" style="179" customWidth="1"/>
    <col min="3082" max="3323" width="8.88671875" style="179"/>
    <col min="3324" max="3324" width="4.44140625" style="179" customWidth="1"/>
    <col min="3325" max="3325" width="4.5546875" style="179" customWidth="1"/>
    <col min="3326" max="3326" width="3.109375" style="179" customWidth="1"/>
    <col min="3327" max="3327" width="3.44140625" style="179" customWidth="1"/>
    <col min="3328" max="3328" width="3.33203125" style="179" customWidth="1"/>
    <col min="3329" max="3329" width="4.44140625" style="179" customWidth="1"/>
    <col min="3330" max="3330" width="3" style="179" customWidth="1"/>
    <col min="3331" max="3331" width="5" style="179" customWidth="1"/>
    <col min="3332" max="3332" width="6.5546875" style="179" customWidth="1"/>
    <col min="3333" max="3333" width="64.33203125" style="179" customWidth="1"/>
    <col min="3334" max="3334" width="15.33203125" style="179" customWidth="1"/>
    <col min="3335" max="3335" width="14.109375" style="179" customWidth="1"/>
    <col min="3336" max="3336" width="15.6640625" style="179" customWidth="1"/>
    <col min="3337" max="3337" width="15.44140625" style="179" customWidth="1"/>
    <col min="3338" max="3579" width="8.88671875" style="179"/>
    <col min="3580" max="3580" width="4.44140625" style="179" customWidth="1"/>
    <col min="3581" max="3581" width="4.5546875" style="179" customWidth="1"/>
    <col min="3582" max="3582" width="3.109375" style="179" customWidth="1"/>
    <col min="3583" max="3583" width="3.44140625" style="179" customWidth="1"/>
    <col min="3584" max="3584" width="3.33203125" style="179" customWidth="1"/>
    <col min="3585" max="3585" width="4.44140625" style="179" customWidth="1"/>
    <col min="3586" max="3586" width="3" style="179" customWidth="1"/>
    <col min="3587" max="3587" width="5" style="179" customWidth="1"/>
    <col min="3588" max="3588" width="6.5546875" style="179" customWidth="1"/>
    <col min="3589" max="3589" width="64.33203125" style="179" customWidth="1"/>
    <col min="3590" max="3590" width="15.33203125" style="179" customWidth="1"/>
    <col min="3591" max="3591" width="14.109375" style="179" customWidth="1"/>
    <col min="3592" max="3592" width="15.6640625" style="179" customWidth="1"/>
    <col min="3593" max="3593" width="15.44140625" style="179" customWidth="1"/>
    <col min="3594" max="3835" width="8.88671875" style="179"/>
    <col min="3836" max="3836" width="4.44140625" style="179" customWidth="1"/>
    <col min="3837" max="3837" width="4.5546875" style="179" customWidth="1"/>
    <col min="3838" max="3838" width="3.109375" style="179" customWidth="1"/>
    <col min="3839" max="3839" width="3.44140625" style="179" customWidth="1"/>
    <col min="3840" max="3840" width="3.33203125" style="179" customWidth="1"/>
    <col min="3841" max="3841" width="4.44140625" style="179" customWidth="1"/>
    <col min="3842" max="3842" width="3" style="179" customWidth="1"/>
    <col min="3843" max="3843" width="5" style="179" customWidth="1"/>
    <col min="3844" max="3844" width="6.5546875" style="179" customWidth="1"/>
    <col min="3845" max="3845" width="64.33203125" style="179" customWidth="1"/>
    <col min="3846" max="3846" width="15.33203125" style="179" customWidth="1"/>
    <col min="3847" max="3847" width="14.109375" style="179" customWidth="1"/>
    <col min="3848" max="3848" width="15.6640625" style="179" customWidth="1"/>
    <col min="3849" max="3849" width="15.44140625" style="179" customWidth="1"/>
    <col min="3850" max="4091" width="8.88671875" style="179"/>
    <col min="4092" max="4092" width="4.44140625" style="179" customWidth="1"/>
    <col min="4093" max="4093" width="4.5546875" style="179" customWidth="1"/>
    <col min="4094" max="4094" width="3.109375" style="179" customWidth="1"/>
    <col min="4095" max="4095" width="3.44140625" style="179" customWidth="1"/>
    <col min="4096" max="4096" width="3.33203125" style="179" customWidth="1"/>
    <col min="4097" max="4097" width="4.44140625" style="179" customWidth="1"/>
    <col min="4098" max="4098" width="3" style="179" customWidth="1"/>
    <col min="4099" max="4099" width="5" style="179" customWidth="1"/>
    <col min="4100" max="4100" width="6.5546875" style="179" customWidth="1"/>
    <col min="4101" max="4101" width="64.33203125" style="179" customWidth="1"/>
    <col min="4102" max="4102" width="15.33203125" style="179" customWidth="1"/>
    <col min="4103" max="4103" width="14.109375" style="179" customWidth="1"/>
    <col min="4104" max="4104" width="15.6640625" style="179" customWidth="1"/>
    <col min="4105" max="4105" width="15.44140625" style="179" customWidth="1"/>
    <col min="4106" max="4347" width="8.88671875" style="179"/>
    <col min="4348" max="4348" width="4.44140625" style="179" customWidth="1"/>
    <col min="4349" max="4349" width="4.5546875" style="179" customWidth="1"/>
    <col min="4350" max="4350" width="3.109375" style="179" customWidth="1"/>
    <col min="4351" max="4351" width="3.44140625" style="179" customWidth="1"/>
    <col min="4352" max="4352" width="3.33203125" style="179" customWidth="1"/>
    <col min="4353" max="4353" width="4.44140625" style="179" customWidth="1"/>
    <col min="4354" max="4354" width="3" style="179" customWidth="1"/>
    <col min="4355" max="4355" width="5" style="179" customWidth="1"/>
    <col min="4356" max="4356" width="6.5546875" style="179" customWidth="1"/>
    <col min="4357" max="4357" width="64.33203125" style="179" customWidth="1"/>
    <col min="4358" max="4358" width="15.33203125" style="179" customWidth="1"/>
    <col min="4359" max="4359" width="14.109375" style="179" customWidth="1"/>
    <col min="4360" max="4360" width="15.6640625" style="179" customWidth="1"/>
    <col min="4361" max="4361" width="15.44140625" style="179" customWidth="1"/>
    <col min="4362" max="4603" width="8.88671875" style="179"/>
    <col min="4604" max="4604" width="4.44140625" style="179" customWidth="1"/>
    <col min="4605" max="4605" width="4.5546875" style="179" customWidth="1"/>
    <col min="4606" max="4606" width="3.109375" style="179" customWidth="1"/>
    <col min="4607" max="4607" width="3.44140625" style="179" customWidth="1"/>
    <col min="4608" max="4608" width="3.33203125" style="179" customWidth="1"/>
    <col min="4609" max="4609" width="4.44140625" style="179" customWidth="1"/>
    <col min="4610" max="4610" width="3" style="179" customWidth="1"/>
    <col min="4611" max="4611" width="5" style="179" customWidth="1"/>
    <col min="4612" max="4612" width="6.5546875" style="179" customWidth="1"/>
    <col min="4613" max="4613" width="64.33203125" style="179" customWidth="1"/>
    <col min="4614" max="4614" width="15.33203125" style="179" customWidth="1"/>
    <col min="4615" max="4615" width="14.109375" style="179" customWidth="1"/>
    <col min="4616" max="4616" width="15.6640625" style="179" customWidth="1"/>
    <col min="4617" max="4617" width="15.44140625" style="179" customWidth="1"/>
    <col min="4618" max="4859" width="8.88671875" style="179"/>
    <col min="4860" max="4860" width="4.44140625" style="179" customWidth="1"/>
    <col min="4861" max="4861" width="4.5546875" style="179" customWidth="1"/>
    <col min="4862" max="4862" width="3.109375" style="179" customWidth="1"/>
    <col min="4863" max="4863" width="3.44140625" style="179" customWidth="1"/>
    <col min="4864" max="4864" width="3.33203125" style="179" customWidth="1"/>
    <col min="4865" max="4865" width="4.44140625" style="179" customWidth="1"/>
    <col min="4866" max="4866" width="3" style="179" customWidth="1"/>
    <col min="4867" max="4867" width="5" style="179" customWidth="1"/>
    <col min="4868" max="4868" width="6.5546875" style="179" customWidth="1"/>
    <col min="4869" max="4869" width="64.33203125" style="179" customWidth="1"/>
    <col min="4870" max="4870" width="15.33203125" style="179" customWidth="1"/>
    <col min="4871" max="4871" width="14.109375" style="179" customWidth="1"/>
    <col min="4872" max="4872" width="15.6640625" style="179" customWidth="1"/>
    <col min="4873" max="4873" width="15.44140625" style="179" customWidth="1"/>
    <col min="4874" max="5115" width="8.88671875" style="179"/>
    <col min="5116" max="5116" width="4.44140625" style="179" customWidth="1"/>
    <col min="5117" max="5117" width="4.5546875" style="179" customWidth="1"/>
    <col min="5118" max="5118" width="3.109375" style="179" customWidth="1"/>
    <col min="5119" max="5119" width="3.44140625" style="179" customWidth="1"/>
    <col min="5120" max="5120" width="3.33203125" style="179" customWidth="1"/>
    <col min="5121" max="5121" width="4.44140625" style="179" customWidth="1"/>
    <col min="5122" max="5122" width="3" style="179" customWidth="1"/>
    <col min="5123" max="5123" width="5" style="179" customWidth="1"/>
    <col min="5124" max="5124" width="6.5546875" style="179" customWidth="1"/>
    <col min="5125" max="5125" width="64.33203125" style="179" customWidth="1"/>
    <col min="5126" max="5126" width="15.33203125" style="179" customWidth="1"/>
    <col min="5127" max="5127" width="14.109375" style="179" customWidth="1"/>
    <col min="5128" max="5128" width="15.6640625" style="179" customWidth="1"/>
    <col min="5129" max="5129" width="15.44140625" style="179" customWidth="1"/>
    <col min="5130" max="5371" width="8.88671875" style="179"/>
    <col min="5372" max="5372" width="4.44140625" style="179" customWidth="1"/>
    <col min="5373" max="5373" width="4.5546875" style="179" customWidth="1"/>
    <col min="5374" max="5374" width="3.109375" style="179" customWidth="1"/>
    <col min="5375" max="5375" width="3.44140625" style="179" customWidth="1"/>
    <col min="5376" max="5376" width="3.33203125" style="179" customWidth="1"/>
    <col min="5377" max="5377" width="4.44140625" style="179" customWidth="1"/>
    <col min="5378" max="5378" width="3" style="179" customWidth="1"/>
    <col min="5379" max="5379" width="5" style="179" customWidth="1"/>
    <col min="5380" max="5380" width="6.5546875" style="179" customWidth="1"/>
    <col min="5381" max="5381" width="64.33203125" style="179" customWidth="1"/>
    <col min="5382" max="5382" width="15.33203125" style="179" customWidth="1"/>
    <col min="5383" max="5383" width="14.109375" style="179" customWidth="1"/>
    <col min="5384" max="5384" width="15.6640625" style="179" customWidth="1"/>
    <col min="5385" max="5385" width="15.44140625" style="179" customWidth="1"/>
    <col min="5386" max="5627" width="8.88671875" style="179"/>
    <col min="5628" max="5628" width="4.44140625" style="179" customWidth="1"/>
    <col min="5629" max="5629" width="4.5546875" style="179" customWidth="1"/>
    <col min="5630" max="5630" width="3.109375" style="179" customWidth="1"/>
    <col min="5631" max="5631" width="3.44140625" style="179" customWidth="1"/>
    <col min="5632" max="5632" width="3.33203125" style="179" customWidth="1"/>
    <col min="5633" max="5633" width="4.44140625" style="179" customWidth="1"/>
    <col min="5634" max="5634" width="3" style="179" customWidth="1"/>
    <col min="5635" max="5635" width="5" style="179" customWidth="1"/>
    <col min="5636" max="5636" width="6.5546875" style="179" customWidth="1"/>
    <col min="5637" max="5637" width="64.33203125" style="179" customWidth="1"/>
    <col min="5638" max="5638" width="15.33203125" style="179" customWidth="1"/>
    <col min="5639" max="5639" width="14.109375" style="179" customWidth="1"/>
    <col min="5640" max="5640" width="15.6640625" style="179" customWidth="1"/>
    <col min="5641" max="5641" width="15.44140625" style="179" customWidth="1"/>
    <col min="5642" max="5883" width="8.88671875" style="179"/>
    <col min="5884" max="5884" width="4.44140625" style="179" customWidth="1"/>
    <col min="5885" max="5885" width="4.5546875" style="179" customWidth="1"/>
    <col min="5886" max="5886" width="3.109375" style="179" customWidth="1"/>
    <col min="5887" max="5887" width="3.44140625" style="179" customWidth="1"/>
    <col min="5888" max="5888" width="3.33203125" style="179" customWidth="1"/>
    <col min="5889" max="5889" width="4.44140625" style="179" customWidth="1"/>
    <col min="5890" max="5890" width="3" style="179" customWidth="1"/>
    <col min="5891" max="5891" width="5" style="179" customWidth="1"/>
    <col min="5892" max="5892" width="6.5546875" style="179" customWidth="1"/>
    <col min="5893" max="5893" width="64.33203125" style="179" customWidth="1"/>
    <col min="5894" max="5894" width="15.33203125" style="179" customWidth="1"/>
    <col min="5895" max="5895" width="14.109375" style="179" customWidth="1"/>
    <col min="5896" max="5896" width="15.6640625" style="179" customWidth="1"/>
    <col min="5897" max="5897" width="15.44140625" style="179" customWidth="1"/>
    <col min="5898" max="6139" width="8.88671875" style="179"/>
    <col min="6140" max="6140" width="4.44140625" style="179" customWidth="1"/>
    <col min="6141" max="6141" width="4.5546875" style="179" customWidth="1"/>
    <col min="6142" max="6142" width="3.109375" style="179" customWidth="1"/>
    <col min="6143" max="6143" width="3.44140625" style="179" customWidth="1"/>
    <col min="6144" max="6144" width="3.33203125" style="179" customWidth="1"/>
    <col min="6145" max="6145" width="4.44140625" style="179" customWidth="1"/>
    <col min="6146" max="6146" width="3" style="179" customWidth="1"/>
    <col min="6147" max="6147" width="5" style="179" customWidth="1"/>
    <col min="6148" max="6148" width="6.5546875" style="179" customWidth="1"/>
    <col min="6149" max="6149" width="64.33203125" style="179" customWidth="1"/>
    <col min="6150" max="6150" width="15.33203125" style="179" customWidth="1"/>
    <col min="6151" max="6151" width="14.109375" style="179" customWidth="1"/>
    <col min="6152" max="6152" width="15.6640625" style="179" customWidth="1"/>
    <col min="6153" max="6153" width="15.44140625" style="179" customWidth="1"/>
    <col min="6154" max="6395" width="8.88671875" style="179"/>
    <col min="6396" max="6396" width="4.44140625" style="179" customWidth="1"/>
    <col min="6397" max="6397" width="4.5546875" style="179" customWidth="1"/>
    <col min="6398" max="6398" width="3.109375" style="179" customWidth="1"/>
    <col min="6399" max="6399" width="3.44140625" style="179" customWidth="1"/>
    <col min="6400" max="6400" width="3.33203125" style="179" customWidth="1"/>
    <col min="6401" max="6401" width="4.44140625" style="179" customWidth="1"/>
    <col min="6402" max="6402" width="3" style="179" customWidth="1"/>
    <col min="6403" max="6403" width="5" style="179" customWidth="1"/>
    <col min="6404" max="6404" width="6.5546875" style="179" customWidth="1"/>
    <col min="6405" max="6405" width="64.33203125" style="179" customWidth="1"/>
    <col min="6406" max="6406" width="15.33203125" style="179" customWidth="1"/>
    <col min="6407" max="6407" width="14.109375" style="179" customWidth="1"/>
    <col min="6408" max="6408" width="15.6640625" style="179" customWidth="1"/>
    <col min="6409" max="6409" width="15.44140625" style="179" customWidth="1"/>
    <col min="6410" max="6651" width="8.88671875" style="179"/>
    <col min="6652" max="6652" width="4.44140625" style="179" customWidth="1"/>
    <col min="6653" max="6653" width="4.5546875" style="179" customWidth="1"/>
    <col min="6654" max="6654" width="3.109375" style="179" customWidth="1"/>
    <col min="6655" max="6655" width="3.44140625" style="179" customWidth="1"/>
    <col min="6656" max="6656" width="3.33203125" style="179" customWidth="1"/>
    <col min="6657" max="6657" width="4.44140625" style="179" customWidth="1"/>
    <col min="6658" max="6658" width="3" style="179" customWidth="1"/>
    <col min="6659" max="6659" width="5" style="179" customWidth="1"/>
    <col min="6660" max="6660" width="6.5546875" style="179" customWidth="1"/>
    <col min="6661" max="6661" width="64.33203125" style="179" customWidth="1"/>
    <col min="6662" max="6662" width="15.33203125" style="179" customWidth="1"/>
    <col min="6663" max="6663" width="14.109375" style="179" customWidth="1"/>
    <col min="6664" max="6664" width="15.6640625" style="179" customWidth="1"/>
    <col min="6665" max="6665" width="15.44140625" style="179" customWidth="1"/>
    <col min="6666" max="6907" width="8.88671875" style="179"/>
    <col min="6908" max="6908" width="4.44140625" style="179" customWidth="1"/>
    <col min="6909" max="6909" width="4.5546875" style="179" customWidth="1"/>
    <col min="6910" max="6910" width="3.109375" style="179" customWidth="1"/>
    <col min="6911" max="6911" width="3.44140625" style="179" customWidth="1"/>
    <col min="6912" max="6912" width="3.33203125" style="179" customWidth="1"/>
    <col min="6913" max="6913" width="4.44140625" style="179" customWidth="1"/>
    <col min="6914" max="6914" width="3" style="179" customWidth="1"/>
    <col min="6915" max="6915" width="5" style="179" customWidth="1"/>
    <col min="6916" max="6916" width="6.5546875" style="179" customWidth="1"/>
    <col min="6917" max="6917" width="64.33203125" style="179" customWidth="1"/>
    <col min="6918" max="6918" width="15.33203125" style="179" customWidth="1"/>
    <col min="6919" max="6919" width="14.109375" style="179" customWidth="1"/>
    <col min="6920" max="6920" width="15.6640625" style="179" customWidth="1"/>
    <col min="6921" max="6921" width="15.44140625" style="179" customWidth="1"/>
    <col min="6922" max="7163" width="8.88671875" style="179"/>
    <col min="7164" max="7164" width="4.44140625" style="179" customWidth="1"/>
    <col min="7165" max="7165" width="4.5546875" style="179" customWidth="1"/>
    <col min="7166" max="7166" width="3.109375" style="179" customWidth="1"/>
    <col min="7167" max="7167" width="3.44140625" style="179" customWidth="1"/>
    <col min="7168" max="7168" width="3.33203125" style="179" customWidth="1"/>
    <col min="7169" max="7169" width="4.44140625" style="179" customWidth="1"/>
    <col min="7170" max="7170" width="3" style="179" customWidth="1"/>
    <col min="7171" max="7171" width="5" style="179" customWidth="1"/>
    <col min="7172" max="7172" width="6.5546875" style="179" customWidth="1"/>
    <col min="7173" max="7173" width="64.33203125" style="179" customWidth="1"/>
    <col min="7174" max="7174" width="15.33203125" style="179" customWidth="1"/>
    <col min="7175" max="7175" width="14.109375" style="179" customWidth="1"/>
    <col min="7176" max="7176" width="15.6640625" style="179" customWidth="1"/>
    <col min="7177" max="7177" width="15.44140625" style="179" customWidth="1"/>
    <col min="7178" max="7419" width="8.88671875" style="179"/>
    <col min="7420" max="7420" width="4.44140625" style="179" customWidth="1"/>
    <col min="7421" max="7421" width="4.5546875" style="179" customWidth="1"/>
    <col min="7422" max="7422" width="3.109375" style="179" customWidth="1"/>
    <col min="7423" max="7423" width="3.44140625" style="179" customWidth="1"/>
    <col min="7424" max="7424" width="3.33203125" style="179" customWidth="1"/>
    <col min="7425" max="7425" width="4.44140625" style="179" customWidth="1"/>
    <col min="7426" max="7426" width="3" style="179" customWidth="1"/>
    <col min="7427" max="7427" width="5" style="179" customWidth="1"/>
    <col min="7428" max="7428" width="6.5546875" style="179" customWidth="1"/>
    <col min="7429" max="7429" width="64.33203125" style="179" customWidth="1"/>
    <col min="7430" max="7430" width="15.33203125" style="179" customWidth="1"/>
    <col min="7431" max="7431" width="14.109375" style="179" customWidth="1"/>
    <col min="7432" max="7432" width="15.6640625" style="179" customWidth="1"/>
    <col min="7433" max="7433" width="15.44140625" style="179" customWidth="1"/>
    <col min="7434" max="7675" width="8.88671875" style="179"/>
    <col min="7676" max="7676" width="4.44140625" style="179" customWidth="1"/>
    <col min="7677" max="7677" width="4.5546875" style="179" customWidth="1"/>
    <col min="7678" max="7678" width="3.109375" style="179" customWidth="1"/>
    <col min="7679" max="7679" width="3.44140625" style="179" customWidth="1"/>
    <col min="7680" max="7680" width="3.33203125" style="179" customWidth="1"/>
    <col min="7681" max="7681" width="4.44140625" style="179" customWidth="1"/>
    <col min="7682" max="7682" width="3" style="179" customWidth="1"/>
    <col min="7683" max="7683" width="5" style="179" customWidth="1"/>
    <col min="7684" max="7684" width="6.5546875" style="179" customWidth="1"/>
    <col min="7685" max="7685" width="64.33203125" style="179" customWidth="1"/>
    <col min="7686" max="7686" width="15.33203125" style="179" customWidth="1"/>
    <col min="7687" max="7687" width="14.109375" style="179" customWidth="1"/>
    <col min="7688" max="7688" width="15.6640625" style="179" customWidth="1"/>
    <col min="7689" max="7689" width="15.44140625" style="179" customWidth="1"/>
    <col min="7690" max="7931" width="8.88671875" style="179"/>
    <col min="7932" max="7932" width="4.44140625" style="179" customWidth="1"/>
    <col min="7933" max="7933" width="4.5546875" style="179" customWidth="1"/>
    <col min="7934" max="7934" width="3.109375" style="179" customWidth="1"/>
    <col min="7935" max="7935" width="3.44140625" style="179" customWidth="1"/>
    <col min="7936" max="7936" width="3.33203125" style="179" customWidth="1"/>
    <col min="7937" max="7937" width="4.44140625" style="179" customWidth="1"/>
    <col min="7938" max="7938" width="3" style="179" customWidth="1"/>
    <col min="7939" max="7939" width="5" style="179" customWidth="1"/>
    <col min="7940" max="7940" width="6.5546875" style="179" customWidth="1"/>
    <col min="7941" max="7941" width="64.33203125" style="179" customWidth="1"/>
    <col min="7942" max="7942" width="15.33203125" style="179" customWidth="1"/>
    <col min="7943" max="7943" width="14.109375" style="179" customWidth="1"/>
    <col min="7944" max="7944" width="15.6640625" style="179" customWidth="1"/>
    <col min="7945" max="7945" width="15.44140625" style="179" customWidth="1"/>
    <col min="7946" max="8187" width="8.88671875" style="179"/>
    <col min="8188" max="8188" width="4.44140625" style="179" customWidth="1"/>
    <col min="8189" max="8189" width="4.5546875" style="179" customWidth="1"/>
    <col min="8190" max="8190" width="3.109375" style="179" customWidth="1"/>
    <col min="8191" max="8191" width="3.44140625" style="179" customWidth="1"/>
    <col min="8192" max="8192" width="3.33203125" style="179" customWidth="1"/>
    <col min="8193" max="8193" width="4.44140625" style="179" customWidth="1"/>
    <col min="8194" max="8194" width="3" style="179" customWidth="1"/>
    <col min="8195" max="8195" width="5" style="179" customWidth="1"/>
    <col min="8196" max="8196" width="6.5546875" style="179" customWidth="1"/>
    <col min="8197" max="8197" width="64.33203125" style="179" customWidth="1"/>
    <col min="8198" max="8198" width="15.33203125" style="179" customWidth="1"/>
    <col min="8199" max="8199" width="14.109375" style="179" customWidth="1"/>
    <col min="8200" max="8200" width="15.6640625" style="179" customWidth="1"/>
    <col min="8201" max="8201" width="15.44140625" style="179" customWidth="1"/>
    <col min="8202" max="8443" width="8.88671875" style="179"/>
    <col min="8444" max="8444" width="4.44140625" style="179" customWidth="1"/>
    <col min="8445" max="8445" width="4.5546875" style="179" customWidth="1"/>
    <col min="8446" max="8446" width="3.109375" style="179" customWidth="1"/>
    <col min="8447" max="8447" width="3.44140625" style="179" customWidth="1"/>
    <col min="8448" max="8448" width="3.33203125" style="179" customWidth="1"/>
    <col min="8449" max="8449" width="4.44140625" style="179" customWidth="1"/>
    <col min="8450" max="8450" width="3" style="179" customWidth="1"/>
    <col min="8451" max="8451" width="5" style="179" customWidth="1"/>
    <col min="8452" max="8452" width="6.5546875" style="179" customWidth="1"/>
    <col min="8453" max="8453" width="64.33203125" style="179" customWidth="1"/>
    <col min="8454" max="8454" width="15.33203125" style="179" customWidth="1"/>
    <col min="8455" max="8455" width="14.109375" style="179" customWidth="1"/>
    <col min="8456" max="8456" width="15.6640625" style="179" customWidth="1"/>
    <col min="8457" max="8457" width="15.44140625" style="179" customWidth="1"/>
    <col min="8458" max="8699" width="8.88671875" style="179"/>
    <col min="8700" max="8700" width="4.44140625" style="179" customWidth="1"/>
    <col min="8701" max="8701" width="4.5546875" style="179" customWidth="1"/>
    <col min="8702" max="8702" width="3.109375" style="179" customWidth="1"/>
    <col min="8703" max="8703" width="3.44140625" style="179" customWidth="1"/>
    <col min="8704" max="8704" width="3.33203125" style="179" customWidth="1"/>
    <col min="8705" max="8705" width="4.44140625" style="179" customWidth="1"/>
    <col min="8706" max="8706" width="3" style="179" customWidth="1"/>
    <col min="8707" max="8707" width="5" style="179" customWidth="1"/>
    <col min="8708" max="8708" width="6.5546875" style="179" customWidth="1"/>
    <col min="8709" max="8709" width="64.33203125" style="179" customWidth="1"/>
    <col min="8710" max="8710" width="15.33203125" style="179" customWidth="1"/>
    <col min="8711" max="8711" width="14.109375" style="179" customWidth="1"/>
    <col min="8712" max="8712" width="15.6640625" style="179" customWidth="1"/>
    <col min="8713" max="8713" width="15.44140625" style="179" customWidth="1"/>
    <col min="8714" max="8955" width="8.88671875" style="179"/>
    <col min="8956" max="8956" width="4.44140625" style="179" customWidth="1"/>
    <col min="8957" max="8957" width="4.5546875" style="179" customWidth="1"/>
    <col min="8958" max="8958" width="3.109375" style="179" customWidth="1"/>
    <col min="8959" max="8959" width="3.44140625" style="179" customWidth="1"/>
    <col min="8960" max="8960" width="3.33203125" style="179" customWidth="1"/>
    <col min="8961" max="8961" width="4.44140625" style="179" customWidth="1"/>
    <col min="8962" max="8962" width="3" style="179" customWidth="1"/>
    <col min="8963" max="8963" width="5" style="179" customWidth="1"/>
    <col min="8964" max="8964" width="6.5546875" style="179" customWidth="1"/>
    <col min="8965" max="8965" width="64.33203125" style="179" customWidth="1"/>
    <col min="8966" max="8966" width="15.33203125" style="179" customWidth="1"/>
    <col min="8967" max="8967" width="14.109375" style="179" customWidth="1"/>
    <col min="8968" max="8968" width="15.6640625" style="179" customWidth="1"/>
    <col min="8969" max="8969" width="15.44140625" style="179" customWidth="1"/>
    <col min="8970" max="9211" width="8.88671875" style="179"/>
    <col min="9212" max="9212" width="4.44140625" style="179" customWidth="1"/>
    <col min="9213" max="9213" width="4.5546875" style="179" customWidth="1"/>
    <col min="9214" max="9214" width="3.109375" style="179" customWidth="1"/>
    <col min="9215" max="9215" width="3.44140625" style="179" customWidth="1"/>
    <col min="9216" max="9216" width="3.33203125" style="179" customWidth="1"/>
    <col min="9217" max="9217" width="4.44140625" style="179" customWidth="1"/>
    <col min="9218" max="9218" width="3" style="179" customWidth="1"/>
    <col min="9219" max="9219" width="5" style="179" customWidth="1"/>
    <col min="9220" max="9220" width="6.5546875" style="179" customWidth="1"/>
    <col min="9221" max="9221" width="64.33203125" style="179" customWidth="1"/>
    <col min="9222" max="9222" width="15.33203125" style="179" customWidth="1"/>
    <col min="9223" max="9223" width="14.109375" style="179" customWidth="1"/>
    <col min="9224" max="9224" width="15.6640625" style="179" customWidth="1"/>
    <col min="9225" max="9225" width="15.44140625" style="179" customWidth="1"/>
    <col min="9226" max="9467" width="8.88671875" style="179"/>
    <col min="9468" max="9468" width="4.44140625" style="179" customWidth="1"/>
    <col min="9469" max="9469" width="4.5546875" style="179" customWidth="1"/>
    <col min="9470" max="9470" width="3.109375" style="179" customWidth="1"/>
    <col min="9471" max="9471" width="3.44140625" style="179" customWidth="1"/>
    <col min="9472" max="9472" width="3.33203125" style="179" customWidth="1"/>
    <col min="9473" max="9473" width="4.44140625" style="179" customWidth="1"/>
    <col min="9474" max="9474" width="3" style="179" customWidth="1"/>
    <col min="9475" max="9475" width="5" style="179" customWidth="1"/>
    <col min="9476" max="9476" width="6.5546875" style="179" customWidth="1"/>
    <col min="9477" max="9477" width="64.33203125" style="179" customWidth="1"/>
    <col min="9478" max="9478" width="15.33203125" style="179" customWidth="1"/>
    <col min="9479" max="9479" width="14.109375" style="179" customWidth="1"/>
    <col min="9480" max="9480" width="15.6640625" style="179" customWidth="1"/>
    <col min="9481" max="9481" width="15.44140625" style="179" customWidth="1"/>
    <col min="9482" max="9723" width="8.88671875" style="179"/>
    <col min="9724" max="9724" width="4.44140625" style="179" customWidth="1"/>
    <col min="9725" max="9725" width="4.5546875" style="179" customWidth="1"/>
    <col min="9726" max="9726" width="3.109375" style="179" customWidth="1"/>
    <col min="9727" max="9727" width="3.44140625" style="179" customWidth="1"/>
    <col min="9728" max="9728" width="3.33203125" style="179" customWidth="1"/>
    <col min="9729" max="9729" width="4.44140625" style="179" customWidth="1"/>
    <col min="9730" max="9730" width="3" style="179" customWidth="1"/>
    <col min="9731" max="9731" width="5" style="179" customWidth="1"/>
    <col min="9732" max="9732" width="6.5546875" style="179" customWidth="1"/>
    <col min="9733" max="9733" width="64.33203125" style="179" customWidth="1"/>
    <col min="9734" max="9734" width="15.33203125" style="179" customWidth="1"/>
    <col min="9735" max="9735" width="14.109375" style="179" customWidth="1"/>
    <col min="9736" max="9736" width="15.6640625" style="179" customWidth="1"/>
    <col min="9737" max="9737" width="15.44140625" style="179" customWidth="1"/>
    <col min="9738" max="9979" width="8.88671875" style="179"/>
    <col min="9980" max="9980" width="4.44140625" style="179" customWidth="1"/>
    <col min="9981" max="9981" width="4.5546875" style="179" customWidth="1"/>
    <col min="9982" max="9982" width="3.109375" style="179" customWidth="1"/>
    <col min="9983" max="9983" width="3.44140625" style="179" customWidth="1"/>
    <col min="9984" max="9984" width="3.33203125" style="179" customWidth="1"/>
    <col min="9985" max="9985" width="4.44140625" style="179" customWidth="1"/>
    <col min="9986" max="9986" width="3" style="179" customWidth="1"/>
    <col min="9987" max="9987" width="5" style="179" customWidth="1"/>
    <col min="9988" max="9988" width="6.5546875" style="179" customWidth="1"/>
    <col min="9989" max="9989" width="64.33203125" style="179" customWidth="1"/>
    <col min="9990" max="9990" width="15.33203125" style="179" customWidth="1"/>
    <col min="9991" max="9991" width="14.109375" style="179" customWidth="1"/>
    <col min="9992" max="9992" width="15.6640625" style="179" customWidth="1"/>
    <col min="9993" max="9993" width="15.44140625" style="179" customWidth="1"/>
    <col min="9994" max="10235" width="8.88671875" style="179"/>
    <col min="10236" max="10236" width="4.44140625" style="179" customWidth="1"/>
    <col min="10237" max="10237" width="4.5546875" style="179" customWidth="1"/>
    <col min="10238" max="10238" width="3.109375" style="179" customWidth="1"/>
    <col min="10239" max="10239" width="3.44140625" style="179" customWidth="1"/>
    <col min="10240" max="10240" width="3.33203125" style="179" customWidth="1"/>
    <col min="10241" max="10241" width="4.44140625" style="179" customWidth="1"/>
    <col min="10242" max="10242" width="3" style="179" customWidth="1"/>
    <col min="10243" max="10243" width="5" style="179" customWidth="1"/>
    <col min="10244" max="10244" width="6.5546875" style="179" customWidth="1"/>
    <col min="10245" max="10245" width="64.33203125" style="179" customWidth="1"/>
    <col min="10246" max="10246" width="15.33203125" style="179" customWidth="1"/>
    <col min="10247" max="10247" width="14.109375" style="179" customWidth="1"/>
    <col min="10248" max="10248" width="15.6640625" style="179" customWidth="1"/>
    <col min="10249" max="10249" width="15.44140625" style="179" customWidth="1"/>
    <col min="10250" max="10491" width="8.88671875" style="179"/>
    <col min="10492" max="10492" width="4.44140625" style="179" customWidth="1"/>
    <col min="10493" max="10493" width="4.5546875" style="179" customWidth="1"/>
    <col min="10494" max="10494" width="3.109375" style="179" customWidth="1"/>
    <col min="10495" max="10495" width="3.44140625" style="179" customWidth="1"/>
    <col min="10496" max="10496" width="3.33203125" style="179" customWidth="1"/>
    <col min="10497" max="10497" width="4.44140625" style="179" customWidth="1"/>
    <col min="10498" max="10498" width="3" style="179" customWidth="1"/>
    <col min="10499" max="10499" width="5" style="179" customWidth="1"/>
    <col min="10500" max="10500" width="6.5546875" style="179" customWidth="1"/>
    <col min="10501" max="10501" width="64.33203125" style="179" customWidth="1"/>
    <col min="10502" max="10502" width="15.33203125" style="179" customWidth="1"/>
    <col min="10503" max="10503" width="14.109375" style="179" customWidth="1"/>
    <col min="10504" max="10504" width="15.6640625" style="179" customWidth="1"/>
    <col min="10505" max="10505" width="15.44140625" style="179" customWidth="1"/>
    <col min="10506" max="10747" width="8.88671875" style="179"/>
    <col min="10748" max="10748" width="4.44140625" style="179" customWidth="1"/>
    <col min="10749" max="10749" width="4.5546875" style="179" customWidth="1"/>
    <col min="10750" max="10750" width="3.109375" style="179" customWidth="1"/>
    <col min="10751" max="10751" width="3.44140625" style="179" customWidth="1"/>
    <col min="10752" max="10752" width="3.33203125" style="179" customWidth="1"/>
    <col min="10753" max="10753" width="4.44140625" style="179" customWidth="1"/>
    <col min="10754" max="10754" width="3" style="179" customWidth="1"/>
    <col min="10755" max="10755" width="5" style="179" customWidth="1"/>
    <col min="10756" max="10756" width="6.5546875" style="179" customWidth="1"/>
    <col min="10757" max="10757" width="64.33203125" style="179" customWidth="1"/>
    <col min="10758" max="10758" width="15.33203125" style="179" customWidth="1"/>
    <col min="10759" max="10759" width="14.109375" style="179" customWidth="1"/>
    <col min="10760" max="10760" width="15.6640625" style="179" customWidth="1"/>
    <col min="10761" max="10761" width="15.44140625" style="179" customWidth="1"/>
    <col min="10762" max="11003" width="8.88671875" style="179"/>
    <col min="11004" max="11004" width="4.44140625" style="179" customWidth="1"/>
    <col min="11005" max="11005" width="4.5546875" style="179" customWidth="1"/>
    <col min="11006" max="11006" width="3.109375" style="179" customWidth="1"/>
    <col min="11007" max="11007" width="3.44140625" style="179" customWidth="1"/>
    <col min="11008" max="11008" width="3.33203125" style="179" customWidth="1"/>
    <col min="11009" max="11009" width="4.44140625" style="179" customWidth="1"/>
    <col min="11010" max="11010" width="3" style="179" customWidth="1"/>
    <col min="11011" max="11011" width="5" style="179" customWidth="1"/>
    <col min="11012" max="11012" width="6.5546875" style="179" customWidth="1"/>
    <col min="11013" max="11013" width="64.33203125" style="179" customWidth="1"/>
    <col min="11014" max="11014" width="15.33203125" style="179" customWidth="1"/>
    <col min="11015" max="11015" width="14.109375" style="179" customWidth="1"/>
    <col min="11016" max="11016" width="15.6640625" style="179" customWidth="1"/>
    <col min="11017" max="11017" width="15.44140625" style="179" customWidth="1"/>
    <col min="11018" max="11259" width="8.88671875" style="179"/>
    <col min="11260" max="11260" width="4.44140625" style="179" customWidth="1"/>
    <col min="11261" max="11261" width="4.5546875" style="179" customWidth="1"/>
    <col min="11262" max="11262" width="3.109375" style="179" customWidth="1"/>
    <col min="11263" max="11263" width="3.44140625" style="179" customWidth="1"/>
    <col min="11264" max="11264" width="3.33203125" style="179" customWidth="1"/>
    <col min="11265" max="11265" width="4.44140625" style="179" customWidth="1"/>
    <col min="11266" max="11266" width="3" style="179" customWidth="1"/>
    <col min="11267" max="11267" width="5" style="179" customWidth="1"/>
    <col min="11268" max="11268" width="6.5546875" style="179" customWidth="1"/>
    <col min="11269" max="11269" width="64.33203125" style="179" customWidth="1"/>
    <col min="11270" max="11270" width="15.33203125" style="179" customWidth="1"/>
    <col min="11271" max="11271" width="14.109375" style="179" customWidth="1"/>
    <col min="11272" max="11272" width="15.6640625" style="179" customWidth="1"/>
    <col min="11273" max="11273" width="15.44140625" style="179" customWidth="1"/>
    <col min="11274" max="11515" width="8.88671875" style="179"/>
    <col min="11516" max="11516" width="4.44140625" style="179" customWidth="1"/>
    <col min="11517" max="11517" width="4.5546875" style="179" customWidth="1"/>
    <col min="11518" max="11518" width="3.109375" style="179" customWidth="1"/>
    <col min="11519" max="11519" width="3.44140625" style="179" customWidth="1"/>
    <col min="11520" max="11520" width="3.33203125" style="179" customWidth="1"/>
    <col min="11521" max="11521" width="4.44140625" style="179" customWidth="1"/>
    <col min="11522" max="11522" width="3" style="179" customWidth="1"/>
    <col min="11523" max="11523" width="5" style="179" customWidth="1"/>
    <col min="11524" max="11524" width="6.5546875" style="179" customWidth="1"/>
    <col min="11525" max="11525" width="64.33203125" style="179" customWidth="1"/>
    <col min="11526" max="11526" width="15.33203125" style="179" customWidth="1"/>
    <col min="11527" max="11527" width="14.109375" style="179" customWidth="1"/>
    <col min="11528" max="11528" width="15.6640625" style="179" customWidth="1"/>
    <col min="11529" max="11529" width="15.44140625" style="179" customWidth="1"/>
    <col min="11530" max="11771" width="8.88671875" style="179"/>
    <col min="11772" max="11772" width="4.44140625" style="179" customWidth="1"/>
    <col min="11773" max="11773" width="4.5546875" style="179" customWidth="1"/>
    <col min="11774" max="11774" width="3.109375" style="179" customWidth="1"/>
    <col min="11775" max="11775" width="3.44140625" style="179" customWidth="1"/>
    <col min="11776" max="11776" width="3.33203125" style="179" customWidth="1"/>
    <col min="11777" max="11777" width="4.44140625" style="179" customWidth="1"/>
    <col min="11778" max="11778" width="3" style="179" customWidth="1"/>
    <col min="11779" max="11779" width="5" style="179" customWidth="1"/>
    <col min="11780" max="11780" width="6.5546875" style="179" customWidth="1"/>
    <col min="11781" max="11781" width="64.33203125" style="179" customWidth="1"/>
    <col min="11782" max="11782" width="15.33203125" style="179" customWidth="1"/>
    <col min="11783" max="11783" width="14.109375" style="179" customWidth="1"/>
    <col min="11784" max="11784" width="15.6640625" style="179" customWidth="1"/>
    <col min="11785" max="11785" width="15.44140625" style="179" customWidth="1"/>
    <col min="11786" max="12027" width="8.88671875" style="179"/>
    <col min="12028" max="12028" width="4.44140625" style="179" customWidth="1"/>
    <col min="12029" max="12029" width="4.5546875" style="179" customWidth="1"/>
    <col min="12030" max="12030" width="3.109375" style="179" customWidth="1"/>
    <col min="12031" max="12031" width="3.44140625" style="179" customWidth="1"/>
    <col min="12032" max="12032" width="3.33203125" style="179" customWidth="1"/>
    <col min="12033" max="12033" width="4.44140625" style="179" customWidth="1"/>
    <col min="12034" max="12034" width="3" style="179" customWidth="1"/>
    <col min="12035" max="12035" width="5" style="179" customWidth="1"/>
    <col min="12036" max="12036" width="6.5546875" style="179" customWidth="1"/>
    <col min="12037" max="12037" width="64.33203125" style="179" customWidth="1"/>
    <col min="12038" max="12038" width="15.33203125" style="179" customWidth="1"/>
    <col min="12039" max="12039" width="14.109375" style="179" customWidth="1"/>
    <col min="12040" max="12040" width="15.6640625" style="179" customWidth="1"/>
    <col min="12041" max="12041" width="15.44140625" style="179" customWidth="1"/>
    <col min="12042" max="12283" width="8.88671875" style="179"/>
    <col min="12284" max="12284" width="4.44140625" style="179" customWidth="1"/>
    <col min="12285" max="12285" width="4.5546875" style="179" customWidth="1"/>
    <col min="12286" max="12286" width="3.109375" style="179" customWidth="1"/>
    <col min="12287" max="12287" width="3.44140625" style="179" customWidth="1"/>
    <col min="12288" max="12288" width="3.33203125" style="179" customWidth="1"/>
    <col min="12289" max="12289" width="4.44140625" style="179" customWidth="1"/>
    <col min="12290" max="12290" width="3" style="179" customWidth="1"/>
    <col min="12291" max="12291" width="5" style="179" customWidth="1"/>
    <col min="12292" max="12292" width="6.5546875" style="179" customWidth="1"/>
    <col min="12293" max="12293" width="64.33203125" style="179" customWidth="1"/>
    <col min="12294" max="12294" width="15.33203125" style="179" customWidth="1"/>
    <col min="12295" max="12295" width="14.109375" style="179" customWidth="1"/>
    <col min="12296" max="12296" width="15.6640625" style="179" customWidth="1"/>
    <col min="12297" max="12297" width="15.44140625" style="179" customWidth="1"/>
    <col min="12298" max="12539" width="8.88671875" style="179"/>
    <col min="12540" max="12540" width="4.44140625" style="179" customWidth="1"/>
    <col min="12541" max="12541" width="4.5546875" style="179" customWidth="1"/>
    <col min="12542" max="12542" width="3.109375" style="179" customWidth="1"/>
    <col min="12543" max="12543" width="3.44140625" style="179" customWidth="1"/>
    <col min="12544" max="12544" width="3.33203125" style="179" customWidth="1"/>
    <col min="12545" max="12545" width="4.44140625" style="179" customWidth="1"/>
    <col min="12546" max="12546" width="3" style="179" customWidth="1"/>
    <col min="12547" max="12547" width="5" style="179" customWidth="1"/>
    <col min="12548" max="12548" width="6.5546875" style="179" customWidth="1"/>
    <col min="12549" max="12549" width="64.33203125" style="179" customWidth="1"/>
    <col min="12550" max="12550" width="15.33203125" style="179" customWidth="1"/>
    <col min="12551" max="12551" width="14.109375" style="179" customWidth="1"/>
    <col min="12552" max="12552" width="15.6640625" style="179" customWidth="1"/>
    <col min="12553" max="12553" width="15.44140625" style="179" customWidth="1"/>
    <col min="12554" max="12795" width="8.88671875" style="179"/>
    <col min="12796" max="12796" width="4.44140625" style="179" customWidth="1"/>
    <col min="12797" max="12797" width="4.5546875" style="179" customWidth="1"/>
    <col min="12798" max="12798" width="3.109375" style="179" customWidth="1"/>
    <col min="12799" max="12799" width="3.44140625" style="179" customWidth="1"/>
    <col min="12800" max="12800" width="3.33203125" style="179" customWidth="1"/>
    <col min="12801" max="12801" width="4.44140625" style="179" customWidth="1"/>
    <col min="12802" max="12802" width="3" style="179" customWidth="1"/>
    <col min="12803" max="12803" width="5" style="179" customWidth="1"/>
    <col min="12804" max="12804" width="6.5546875" style="179" customWidth="1"/>
    <col min="12805" max="12805" width="64.33203125" style="179" customWidth="1"/>
    <col min="12806" max="12806" width="15.33203125" style="179" customWidth="1"/>
    <col min="12807" max="12807" width="14.109375" style="179" customWidth="1"/>
    <col min="12808" max="12808" width="15.6640625" style="179" customWidth="1"/>
    <col min="12809" max="12809" width="15.44140625" style="179" customWidth="1"/>
    <col min="12810" max="13051" width="8.88671875" style="179"/>
    <col min="13052" max="13052" width="4.44140625" style="179" customWidth="1"/>
    <col min="13053" max="13053" width="4.5546875" style="179" customWidth="1"/>
    <col min="13054" max="13054" width="3.109375" style="179" customWidth="1"/>
    <col min="13055" max="13055" width="3.44140625" style="179" customWidth="1"/>
    <col min="13056" max="13056" width="3.33203125" style="179" customWidth="1"/>
    <col min="13057" max="13057" width="4.44140625" style="179" customWidth="1"/>
    <col min="13058" max="13058" width="3" style="179" customWidth="1"/>
    <col min="13059" max="13059" width="5" style="179" customWidth="1"/>
    <col min="13060" max="13060" width="6.5546875" style="179" customWidth="1"/>
    <col min="13061" max="13061" width="64.33203125" style="179" customWidth="1"/>
    <col min="13062" max="13062" width="15.33203125" style="179" customWidth="1"/>
    <col min="13063" max="13063" width="14.109375" style="179" customWidth="1"/>
    <col min="13064" max="13064" width="15.6640625" style="179" customWidth="1"/>
    <col min="13065" max="13065" width="15.44140625" style="179" customWidth="1"/>
    <col min="13066" max="13307" width="8.88671875" style="179"/>
    <col min="13308" max="13308" width="4.44140625" style="179" customWidth="1"/>
    <col min="13309" max="13309" width="4.5546875" style="179" customWidth="1"/>
    <col min="13310" max="13310" width="3.109375" style="179" customWidth="1"/>
    <col min="13311" max="13311" width="3.44140625" style="179" customWidth="1"/>
    <col min="13312" max="13312" width="3.33203125" style="179" customWidth="1"/>
    <col min="13313" max="13313" width="4.44140625" style="179" customWidth="1"/>
    <col min="13314" max="13314" width="3" style="179" customWidth="1"/>
    <col min="13315" max="13315" width="5" style="179" customWidth="1"/>
    <col min="13316" max="13316" width="6.5546875" style="179" customWidth="1"/>
    <col min="13317" max="13317" width="64.33203125" style="179" customWidth="1"/>
    <col min="13318" max="13318" width="15.33203125" style="179" customWidth="1"/>
    <col min="13319" max="13319" width="14.109375" style="179" customWidth="1"/>
    <col min="13320" max="13320" width="15.6640625" style="179" customWidth="1"/>
    <col min="13321" max="13321" width="15.44140625" style="179" customWidth="1"/>
    <col min="13322" max="13563" width="8.88671875" style="179"/>
    <col min="13564" max="13564" width="4.44140625" style="179" customWidth="1"/>
    <col min="13565" max="13565" width="4.5546875" style="179" customWidth="1"/>
    <col min="13566" max="13566" width="3.109375" style="179" customWidth="1"/>
    <col min="13567" max="13567" width="3.44140625" style="179" customWidth="1"/>
    <col min="13568" max="13568" width="3.33203125" style="179" customWidth="1"/>
    <col min="13569" max="13569" width="4.44140625" style="179" customWidth="1"/>
    <col min="13570" max="13570" width="3" style="179" customWidth="1"/>
    <col min="13571" max="13571" width="5" style="179" customWidth="1"/>
    <col min="13572" max="13572" width="6.5546875" style="179" customWidth="1"/>
    <col min="13573" max="13573" width="64.33203125" style="179" customWidth="1"/>
    <col min="13574" max="13574" width="15.33203125" style="179" customWidth="1"/>
    <col min="13575" max="13575" width="14.109375" style="179" customWidth="1"/>
    <col min="13576" max="13576" width="15.6640625" style="179" customWidth="1"/>
    <col min="13577" max="13577" width="15.44140625" style="179" customWidth="1"/>
    <col min="13578" max="13819" width="8.88671875" style="179"/>
    <col min="13820" max="13820" width="4.44140625" style="179" customWidth="1"/>
    <col min="13821" max="13821" width="4.5546875" style="179" customWidth="1"/>
    <col min="13822" max="13822" width="3.109375" style="179" customWidth="1"/>
    <col min="13823" max="13823" width="3.44140625" style="179" customWidth="1"/>
    <col min="13824" max="13824" width="3.33203125" style="179" customWidth="1"/>
    <col min="13825" max="13825" width="4.44140625" style="179" customWidth="1"/>
    <col min="13826" max="13826" width="3" style="179" customWidth="1"/>
    <col min="13827" max="13827" width="5" style="179" customWidth="1"/>
    <col min="13828" max="13828" width="6.5546875" style="179" customWidth="1"/>
    <col min="13829" max="13829" width="64.33203125" style="179" customWidth="1"/>
    <col min="13830" max="13830" width="15.33203125" style="179" customWidth="1"/>
    <col min="13831" max="13831" width="14.109375" style="179" customWidth="1"/>
    <col min="13832" max="13832" width="15.6640625" style="179" customWidth="1"/>
    <col min="13833" max="13833" width="15.44140625" style="179" customWidth="1"/>
    <col min="13834" max="14075" width="8.88671875" style="179"/>
    <col min="14076" max="14076" width="4.44140625" style="179" customWidth="1"/>
    <col min="14077" max="14077" width="4.5546875" style="179" customWidth="1"/>
    <col min="14078" max="14078" width="3.109375" style="179" customWidth="1"/>
    <col min="14079" max="14079" width="3.44140625" style="179" customWidth="1"/>
    <col min="14080" max="14080" width="3.33203125" style="179" customWidth="1"/>
    <col min="14081" max="14081" width="4.44140625" style="179" customWidth="1"/>
    <col min="14082" max="14082" width="3" style="179" customWidth="1"/>
    <col min="14083" max="14083" width="5" style="179" customWidth="1"/>
    <col min="14084" max="14084" width="6.5546875" style="179" customWidth="1"/>
    <col min="14085" max="14085" width="64.33203125" style="179" customWidth="1"/>
    <col min="14086" max="14086" width="15.33203125" style="179" customWidth="1"/>
    <col min="14087" max="14087" width="14.109375" style="179" customWidth="1"/>
    <col min="14088" max="14088" width="15.6640625" style="179" customWidth="1"/>
    <col min="14089" max="14089" width="15.44140625" style="179" customWidth="1"/>
    <col min="14090" max="14331" width="8.88671875" style="179"/>
    <col min="14332" max="14332" width="4.44140625" style="179" customWidth="1"/>
    <col min="14333" max="14333" width="4.5546875" style="179" customWidth="1"/>
    <col min="14334" max="14334" width="3.109375" style="179" customWidth="1"/>
    <col min="14335" max="14335" width="3.44140625" style="179" customWidth="1"/>
    <col min="14336" max="14336" width="3.33203125" style="179" customWidth="1"/>
    <col min="14337" max="14337" width="4.44140625" style="179" customWidth="1"/>
    <col min="14338" max="14338" width="3" style="179" customWidth="1"/>
    <col min="14339" max="14339" width="5" style="179" customWidth="1"/>
    <col min="14340" max="14340" width="6.5546875" style="179" customWidth="1"/>
    <col min="14341" max="14341" width="64.33203125" style="179" customWidth="1"/>
    <col min="14342" max="14342" width="15.33203125" style="179" customWidth="1"/>
    <col min="14343" max="14343" width="14.109375" style="179" customWidth="1"/>
    <col min="14344" max="14344" width="15.6640625" style="179" customWidth="1"/>
    <col min="14345" max="14345" width="15.44140625" style="179" customWidth="1"/>
    <col min="14346" max="14587" width="8.88671875" style="179"/>
    <col min="14588" max="14588" width="4.44140625" style="179" customWidth="1"/>
    <col min="14589" max="14589" width="4.5546875" style="179" customWidth="1"/>
    <col min="14590" max="14590" width="3.109375" style="179" customWidth="1"/>
    <col min="14591" max="14591" width="3.44140625" style="179" customWidth="1"/>
    <col min="14592" max="14592" width="3.33203125" style="179" customWidth="1"/>
    <col min="14593" max="14593" width="4.44140625" style="179" customWidth="1"/>
    <col min="14594" max="14594" width="3" style="179" customWidth="1"/>
    <col min="14595" max="14595" width="5" style="179" customWidth="1"/>
    <col min="14596" max="14596" width="6.5546875" style="179" customWidth="1"/>
    <col min="14597" max="14597" width="64.33203125" style="179" customWidth="1"/>
    <col min="14598" max="14598" width="15.33203125" style="179" customWidth="1"/>
    <col min="14599" max="14599" width="14.109375" style="179" customWidth="1"/>
    <col min="14600" max="14600" width="15.6640625" style="179" customWidth="1"/>
    <col min="14601" max="14601" width="15.44140625" style="179" customWidth="1"/>
    <col min="14602" max="14843" width="8.88671875" style="179"/>
    <col min="14844" max="14844" width="4.44140625" style="179" customWidth="1"/>
    <col min="14845" max="14845" width="4.5546875" style="179" customWidth="1"/>
    <col min="14846" max="14846" width="3.109375" style="179" customWidth="1"/>
    <col min="14847" max="14847" width="3.44140625" style="179" customWidth="1"/>
    <col min="14848" max="14848" width="3.33203125" style="179" customWidth="1"/>
    <col min="14849" max="14849" width="4.44140625" style="179" customWidth="1"/>
    <col min="14850" max="14850" width="3" style="179" customWidth="1"/>
    <col min="14851" max="14851" width="5" style="179" customWidth="1"/>
    <col min="14852" max="14852" width="6.5546875" style="179" customWidth="1"/>
    <col min="14853" max="14853" width="64.33203125" style="179" customWidth="1"/>
    <col min="14854" max="14854" width="15.33203125" style="179" customWidth="1"/>
    <col min="14855" max="14855" width="14.109375" style="179" customWidth="1"/>
    <col min="14856" max="14856" width="15.6640625" style="179" customWidth="1"/>
    <col min="14857" max="14857" width="15.44140625" style="179" customWidth="1"/>
    <col min="14858" max="15099" width="8.88671875" style="179"/>
    <col min="15100" max="15100" width="4.44140625" style="179" customWidth="1"/>
    <col min="15101" max="15101" width="4.5546875" style="179" customWidth="1"/>
    <col min="15102" max="15102" width="3.109375" style="179" customWidth="1"/>
    <col min="15103" max="15103" width="3.44140625" style="179" customWidth="1"/>
    <col min="15104" max="15104" width="3.33203125" style="179" customWidth="1"/>
    <col min="15105" max="15105" width="4.44140625" style="179" customWidth="1"/>
    <col min="15106" max="15106" width="3" style="179" customWidth="1"/>
    <col min="15107" max="15107" width="5" style="179" customWidth="1"/>
    <col min="15108" max="15108" width="6.5546875" style="179" customWidth="1"/>
    <col min="15109" max="15109" width="64.33203125" style="179" customWidth="1"/>
    <col min="15110" max="15110" width="15.33203125" style="179" customWidth="1"/>
    <col min="15111" max="15111" width="14.109375" style="179" customWidth="1"/>
    <col min="15112" max="15112" width="15.6640625" style="179" customWidth="1"/>
    <col min="15113" max="15113" width="15.44140625" style="179" customWidth="1"/>
    <col min="15114" max="15355" width="8.88671875" style="179"/>
    <col min="15356" max="15356" width="4.44140625" style="179" customWidth="1"/>
    <col min="15357" max="15357" width="4.5546875" style="179" customWidth="1"/>
    <col min="15358" max="15358" width="3.109375" style="179" customWidth="1"/>
    <col min="15359" max="15359" width="3.44140625" style="179" customWidth="1"/>
    <col min="15360" max="15360" width="3.33203125" style="179" customWidth="1"/>
    <col min="15361" max="15361" width="4.44140625" style="179" customWidth="1"/>
    <col min="15362" max="15362" width="3" style="179" customWidth="1"/>
    <col min="15363" max="15363" width="5" style="179" customWidth="1"/>
    <col min="15364" max="15364" width="6.5546875" style="179" customWidth="1"/>
    <col min="15365" max="15365" width="64.33203125" style="179" customWidth="1"/>
    <col min="15366" max="15366" width="15.33203125" style="179" customWidth="1"/>
    <col min="15367" max="15367" width="14.109375" style="179" customWidth="1"/>
    <col min="15368" max="15368" width="15.6640625" style="179" customWidth="1"/>
    <col min="15369" max="15369" width="15.44140625" style="179" customWidth="1"/>
    <col min="15370" max="15611" width="8.88671875" style="179"/>
    <col min="15612" max="15612" width="4.44140625" style="179" customWidth="1"/>
    <col min="15613" max="15613" width="4.5546875" style="179" customWidth="1"/>
    <col min="15614" max="15614" width="3.109375" style="179" customWidth="1"/>
    <col min="15615" max="15615" width="3.44140625" style="179" customWidth="1"/>
    <col min="15616" max="15616" width="3.33203125" style="179" customWidth="1"/>
    <col min="15617" max="15617" width="4.44140625" style="179" customWidth="1"/>
    <col min="15618" max="15618" width="3" style="179" customWidth="1"/>
    <col min="15619" max="15619" width="5" style="179" customWidth="1"/>
    <col min="15620" max="15620" width="6.5546875" style="179" customWidth="1"/>
    <col min="15621" max="15621" width="64.33203125" style="179" customWidth="1"/>
    <col min="15622" max="15622" width="15.33203125" style="179" customWidth="1"/>
    <col min="15623" max="15623" width="14.109375" style="179" customWidth="1"/>
    <col min="15624" max="15624" width="15.6640625" style="179" customWidth="1"/>
    <col min="15625" max="15625" width="15.44140625" style="179" customWidth="1"/>
    <col min="15626" max="15867" width="8.88671875" style="179"/>
    <col min="15868" max="15868" width="4.44140625" style="179" customWidth="1"/>
    <col min="15869" max="15869" width="4.5546875" style="179" customWidth="1"/>
    <col min="15870" max="15870" width="3.109375" style="179" customWidth="1"/>
    <col min="15871" max="15871" width="3.44140625" style="179" customWidth="1"/>
    <col min="15872" max="15872" width="3.33203125" style="179" customWidth="1"/>
    <col min="15873" max="15873" width="4.44140625" style="179" customWidth="1"/>
    <col min="15874" max="15874" width="3" style="179" customWidth="1"/>
    <col min="15875" max="15875" width="5" style="179" customWidth="1"/>
    <col min="15876" max="15876" width="6.5546875" style="179" customWidth="1"/>
    <col min="15877" max="15877" width="64.33203125" style="179" customWidth="1"/>
    <col min="15878" max="15878" width="15.33203125" style="179" customWidth="1"/>
    <col min="15879" max="15879" width="14.109375" style="179" customWidth="1"/>
    <col min="15880" max="15880" width="15.6640625" style="179" customWidth="1"/>
    <col min="15881" max="15881" width="15.44140625" style="179" customWidth="1"/>
    <col min="15882" max="16123" width="8.88671875" style="179"/>
    <col min="16124" max="16124" width="4.44140625" style="179" customWidth="1"/>
    <col min="16125" max="16125" width="4.5546875" style="179" customWidth="1"/>
    <col min="16126" max="16126" width="3.109375" style="179" customWidth="1"/>
    <col min="16127" max="16127" width="3.44140625" style="179" customWidth="1"/>
    <col min="16128" max="16128" width="3.33203125" style="179" customWidth="1"/>
    <col min="16129" max="16129" width="4.44140625" style="179" customWidth="1"/>
    <col min="16130" max="16130" width="3" style="179" customWidth="1"/>
    <col min="16131" max="16131" width="5" style="179" customWidth="1"/>
    <col min="16132" max="16132" width="6.5546875" style="179" customWidth="1"/>
    <col min="16133" max="16133" width="64.33203125" style="179" customWidth="1"/>
    <col min="16134" max="16134" width="15.33203125" style="179" customWidth="1"/>
    <col min="16135" max="16135" width="14.109375" style="179" customWidth="1"/>
    <col min="16136" max="16136" width="15.6640625" style="179" customWidth="1"/>
    <col min="16137" max="16137" width="15.44140625" style="179" customWidth="1"/>
    <col min="16138" max="16384" width="8.88671875" style="179"/>
  </cols>
  <sheetData>
    <row r="1" spans="1:15" ht="15" customHeight="1">
      <c r="L1" s="219"/>
      <c r="O1" s="255" t="s">
        <v>215</v>
      </c>
    </row>
    <row r="2" spans="1:15" ht="15" customHeight="1">
      <c r="J2" s="322" t="s">
        <v>27</v>
      </c>
      <c r="K2" s="322"/>
      <c r="L2" s="322"/>
      <c r="M2" s="322"/>
      <c r="N2" s="322"/>
      <c r="O2" s="322"/>
    </row>
    <row r="3" spans="1:15" ht="55.8" customHeight="1">
      <c r="K3" s="274"/>
      <c r="L3" s="274"/>
      <c r="M3" s="321" t="s">
        <v>886</v>
      </c>
      <c r="N3" s="321"/>
      <c r="O3" s="321"/>
    </row>
    <row r="4" spans="1:15">
      <c r="A4" s="200"/>
      <c r="B4" s="180"/>
      <c r="C4" s="180"/>
      <c r="D4" s="180"/>
      <c r="E4" s="180"/>
      <c r="F4" s="180"/>
      <c r="G4" s="180"/>
      <c r="H4" s="180"/>
      <c r="I4" s="180"/>
      <c r="L4" s="270" t="s">
        <v>884</v>
      </c>
      <c r="M4" s="271"/>
      <c r="O4" s="273" t="s">
        <v>1340</v>
      </c>
    </row>
    <row r="5" spans="1:15" ht="15.6" customHeight="1">
      <c r="A5" s="323" t="s">
        <v>1191</v>
      </c>
      <c r="B5" s="323"/>
      <c r="C5" s="323"/>
      <c r="D5" s="323"/>
      <c r="E5" s="323"/>
      <c r="F5" s="323"/>
      <c r="G5" s="323"/>
      <c r="H5" s="323"/>
      <c r="I5" s="323"/>
      <c r="J5" s="323"/>
      <c r="K5" s="323"/>
      <c r="L5" s="323"/>
      <c r="M5" s="323"/>
    </row>
    <row r="6" spans="1:15">
      <c r="A6" s="201"/>
      <c r="B6" s="181"/>
      <c r="C6" s="181"/>
      <c r="D6" s="181"/>
      <c r="E6" s="181"/>
      <c r="F6" s="181"/>
      <c r="G6" s="181"/>
      <c r="H6" s="181"/>
      <c r="I6" s="181"/>
      <c r="J6" s="181"/>
      <c r="K6" s="256"/>
    </row>
    <row r="7" spans="1:15" ht="12.75" customHeight="1">
      <c r="A7" s="324" t="s">
        <v>37</v>
      </c>
      <c r="B7" s="327" t="s">
        <v>92</v>
      </c>
      <c r="C7" s="328"/>
      <c r="D7" s="328"/>
      <c r="E7" s="328"/>
      <c r="F7" s="328"/>
      <c r="G7" s="328"/>
      <c r="H7" s="328"/>
      <c r="I7" s="329"/>
      <c r="J7" s="330" t="s">
        <v>216</v>
      </c>
      <c r="K7" s="333" t="s">
        <v>1218</v>
      </c>
      <c r="L7" s="333" t="s">
        <v>1219</v>
      </c>
      <c r="M7" s="333" t="s">
        <v>1220</v>
      </c>
      <c r="N7" s="333" t="s">
        <v>1249</v>
      </c>
      <c r="O7" s="333" t="s">
        <v>1250</v>
      </c>
    </row>
    <row r="8" spans="1:15" ht="12.75" customHeight="1">
      <c r="A8" s="325"/>
      <c r="B8" s="336" t="s">
        <v>217</v>
      </c>
      <c r="C8" s="337" t="s">
        <v>218</v>
      </c>
      <c r="D8" s="337"/>
      <c r="E8" s="337"/>
      <c r="F8" s="337"/>
      <c r="G8" s="337"/>
      <c r="H8" s="337" t="s">
        <v>219</v>
      </c>
      <c r="I8" s="337"/>
      <c r="J8" s="331"/>
      <c r="K8" s="334"/>
      <c r="L8" s="334"/>
      <c r="M8" s="334"/>
      <c r="N8" s="334"/>
      <c r="O8" s="334"/>
    </row>
    <row r="9" spans="1:15" ht="72" customHeight="1">
      <c r="A9" s="326"/>
      <c r="B9" s="336"/>
      <c r="C9" s="182" t="s">
        <v>220</v>
      </c>
      <c r="D9" s="182" t="s">
        <v>221</v>
      </c>
      <c r="E9" s="182" t="s">
        <v>222</v>
      </c>
      <c r="F9" s="182" t="s">
        <v>223</v>
      </c>
      <c r="G9" s="230" t="s">
        <v>224</v>
      </c>
      <c r="H9" s="230" t="s">
        <v>225</v>
      </c>
      <c r="I9" s="230" t="s">
        <v>226</v>
      </c>
      <c r="J9" s="332"/>
      <c r="K9" s="335"/>
      <c r="L9" s="335"/>
      <c r="M9" s="335"/>
      <c r="N9" s="335"/>
      <c r="O9" s="335"/>
    </row>
    <row r="10" spans="1:15">
      <c r="A10" s="184">
        <v>1</v>
      </c>
      <c r="B10" s="231" t="s">
        <v>227</v>
      </c>
      <c r="C10" s="231" t="s">
        <v>40</v>
      </c>
      <c r="D10" s="231" t="s">
        <v>41</v>
      </c>
      <c r="E10" s="231" t="s">
        <v>94</v>
      </c>
      <c r="F10" s="231" t="s">
        <v>228</v>
      </c>
      <c r="G10" s="231" t="s">
        <v>229</v>
      </c>
      <c r="H10" s="231" t="s">
        <v>230</v>
      </c>
      <c r="I10" s="231" t="s">
        <v>231</v>
      </c>
      <c r="J10" s="183">
        <v>9</v>
      </c>
      <c r="K10" s="221">
        <v>10</v>
      </c>
      <c r="L10" s="221">
        <v>11</v>
      </c>
      <c r="M10" s="221">
        <v>10</v>
      </c>
      <c r="N10" s="221">
        <v>11</v>
      </c>
      <c r="O10" s="221">
        <v>12</v>
      </c>
    </row>
    <row r="11" spans="1:15">
      <c r="A11" s="202">
        <v>2</v>
      </c>
      <c r="B11" s="185" t="s">
        <v>232</v>
      </c>
      <c r="C11" s="185" t="s">
        <v>227</v>
      </c>
      <c r="D11" s="185" t="s">
        <v>233</v>
      </c>
      <c r="E11" s="185" t="s">
        <v>233</v>
      </c>
      <c r="F11" s="185" t="s">
        <v>232</v>
      </c>
      <c r="G11" s="185" t="s">
        <v>233</v>
      </c>
      <c r="H11" s="185" t="s">
        <v>234</v>
      </c>
      <c r="I11" s="185" t="s">
        <v>232</v>
      </c>
      <c r="J11" s="186" t="s">
        <v>235</v>
      </c>
      <c r="K11" s="187">
        <f>K12+K21+K27+K34+K37+K48+K56+K72+K82+K100</f>
        <v>62631880.559999995</v>
      </c>
      <c r="L11" s="187">
        <f>L12+L21+L27+L34+L37+L48+L56+L72+L82+L100</f>
        <v>6361329.4500000002</v>
      </c>
      <c r="M11" s="187">
        <f>K11+L11</f>
        <v>68993210.00999999</v>
      </c>
      <c r="N11" s="187">
        <f>N12+N21+N27+N34+N37+N48+N56+N72+N82+N100</f>
        <v>61560006.200000003</v>
      </c>
      <c r="O11" s="187">
        <f>O12+O21+O27+O34+O37+O48+O56+O72+O82+O100</f>
        <v>63512246.219999999</v>
      </c>
    </row>
    <row r="12" spans="1:15">
      <c r="A12" s="202">
        <v>3</v>
      </c>
      <c r="B12" s="185" t="s">
        <v>232</v>
      </c>
      <c r="C12" s="185" t="s">
        <v>227</v>
      </c>
      <c r="D12" s="185" t="s">
        <v>236</v>
      </c>
      <c r="E12" s="185" t="s">
        <v>233</v>
      </c>
      <c r="F12" s="185" t="s">
        <v>232</v>
      </c>
      <c r="G12" s="185" t="s">
        <v>233</v>
      </c>
      <c r="H12" s="185" t="s">
        <v>234</v>
      </c>
      <c r="I12" s="185" t="s">
        <v>232</v>
      </c>
      <c r="J12" s="186" t="s">
        <v>237</v>
      </c>
      <c r="K12" s="187">
        <f>K13+K16</f>
        <v>41088430</v>
      </c>
      <c r="L12" s="187">
        <f>L13+L16</f>
        <v>152000</v>
      </c>
      <c r="M12" s="187">
        <f t="shared" ref="M12:M85" si="0">K12+L12</f>
        <v>41240430</v>
      </c>
      <c r="N12" s="187">
        <f>N13+N16</f>
        <v>41474395</v>
      </c>
      <c r="O12" s="187">
        <f>O13+O16</f>
        <v>43092935</v>
      </c>
    </row>
    <row r="13" spans="1:15">
      <c r="A13" s="202">
        <v>4</v>
      </c>
      <c r="B13" s="188" t="s">
        <v>238</v>
      </c>
      <c r="C13" s="188" t="s">
        <v>227</v>
      </c>
      <c r="D13" s="188" t="s">
        <v>236</v>
      </c>
      <c r="E13" s="188" t="s">
        <v>236</v>
      </c>
      <c r="F13" s="188" t="s">
        <v>232</v>
      </c>
      <c r="G13" s="188" t="s">
        <v>233</v>
      </c>
      <c r="H13" s="188" t="s">
        <v>234</v>
      </c>
      <c r="I13" s="188" t="s">
        <v>239</v>
      </c>
      <c r="J13" s="189" t="s">
        <v>240</v>
      </c>
      <c r="K13" s="187">
        <f>K14</f>
        <v>152000</v>
      </c>
      <c r="L13" s="187">
        <f>L14</f>
        <v>203000</v>
      </c>
      <c r="M13" s="187">
        <f t="shared" si="0"/>
        <v>355000</v>
      </c>
      <c r="N13" s="187">
        <f>N14</f>
        <v>156800</v>
      </c>
      <c r="O13" s="187">
        <f>O14</f>
        <v>163954</v>
      </c>
    </row>
    <row r="14" spans="1:15" ht="26.4">
      <c r="A14" s="202">
        <v>5</v>
      </c>
      <c r="B14" s="188" t="s">
        <v>238</v>
      </c>
      <c r="C14" s="188" t="s">
        <v>227</v>
      </c>
      <c r="D14" s="188" t="s">
        <v>236</v>
      </c>
      <c r="E14" s="188" t="s">
        <v>236</v>
      </c>
      <c r="F14" s="188" t="s">
        <v>241</v>
      </c>
      <c r="G14" s="188" t="s">
        <v>233</v>
      </c>
      <c r="H14" s="188" t="s">
        <v>234</v>
      </c>
      <c r="I14" s="188" t="s">
        <v>239</v>
      </c>
      <c r="J14" s="189" t="s">
        <v>242</v>
      </c>
      <c r="K14" s="187">
        <f>K15</f>
        <v>152000</v>
      </c>
      <c r="L14" s="187">
        <f>L15</f>
        <v>203000</v>
      </c>
      <c r="M14" s="187">
        <f t="shared" si="0"/>
        <v>355000</v>
      </c>
      <c r="N14" s="187">
        <f>N15</f>
        <v>156800</v>
      </c>
      <c r="O14" s="187">
        <f>O15</f>
        <v>163954</v>
      </c>
    </row>
    <row r="15" spans="1:15" ht="39.6">
      <c r="A15" s="184">
        <v>6</v>
      </c>
      <c r="B15" s="188" t="s">
        <v>238</v>
      </c>
      <c r="C15" s="188" t="s">
        <v>227</v>
      </c>
      <c r="D15" s="188" t="s">
        <v>236</v>
      </c>
      <c r="E15" s="188" t="s">
        <v>236</v>
      </c>
      <c r="F15" s="188" t="s">
        <v>95</v>
      </c>
      <c r="G15" s="188" t="s">
        <v>243</v>
      </c>
      <c r="H15" s="188" t="s">
        <v>234</v>
      </c>
      <c r="I15" s="188" t="s">
        <v>239</v>
      </c>
      <c r="J15" s="189" t="s">
        <v>244</v>
      </c>
      <c r="K15" s="187">
        <v>152000</v>
      </c>
      <c r="L15" s="187">
        <v>203000</v>
      </c>
      <c r="M15" s="187">
        <f t="shared" si="0"/>
        <v>355000</v>
      </c>
      <c r="N15" s="187">
        <v>156800</v>
      </c>
      <c r="O15" s="187">
        <v>163954</v>
      </c>
    </row>
    <row r="16" spans="1:15">
      <c r="A16" s="202">
        <v>7</v>
      </c>
      <c r="B16" s="185" t="s">
        <v>238</v>
      </c>
      <c r="C16" s="185" t="s">
        <v>227</v>
      </c>
      <c r="D16" s="185" t="s">
        <v>236</v>
      </c>
      <c r="E16" s="185" t="s">
        <v>243</v>
      </c>
      <c r="F16" s="185" t="s">
        <v>232</v>
      </c>
      <c r="G16" s="185" t="s">
        <v>236</v>
      </c>
      <c r="H16" s="185" t="s">
        <v>234</v>
      </c>
      <c r="I16" s="185" t="s">
        <v>239</v>
      </c>
      <c r="J16" s="186" t="s">
        <v>245</v>
      </c>
      <c r="K16" s="187">
        <f>K17+K18+K19+K20</f>
        <v>40936430</v>
      </c>
      <c r="L16" s="187">
        <f>L17+L18+L19+L20</f>
        <v>-51000</v>
      </c>
      <c r="M16" s="187">
        <f t="shared" si="0"/>
        <v>40885430</v>
      </c>
      <c r="N16" s="187">
        <f>N17+N18+N19+N20</f>
        <v>41317595</v>
      </c>
      <c r="O16" s="187">
        <f>O17+O18+O19+O20</f>
        <v>42928981</v>
      </c>
    </row>
    <row r="17" spans="1:15" ht="54" customHeight="1">
      <c r="A17" s="202">
        <v>8</v>
      </c>
      <c r="B17" s="185" t="s">
        <v>238</v>
      </c>
      <c r="C17" s="185" t="s">
        <v>227</v>
      </c>
      <c r="D17" s="185" t="s">
        <v>236</v>
      </c>
      <c r="E17" s="185" t="s">
        <v>243</v>
      </c>
      <c r="F17" s="185" t="s">
        <v>241</v>
      </c>
      <c r="G17" s="185" t="s">
        <v>236</v>
      </c>
      <c r="H17" s="185" t="s">
        <v>234</v>
      </c>
      <c r="I17" s="185" t="s">
        <v>239</v>
      </c>
      <c r="J17" s="186" t="s">
        <v>246</v>
      </c>
      <c r="K17" s="187">
        <v>40136430</v>
      </c>
      <c r="L17" s="187">
        <v>0</v>
      </c>
      <c r="M17" s="187">
        <f t="shared" si="0"/>
        <v>40136430</v>
      </c>
      <c r="N17" s="187">
        <v>39702928</v>
      </c>
      <c r="O17" s="187">
        <v>41251342</v>
      </c>
    </row>
    <row r="18" spans="1:15" ht="81" customHeight="1">
      <c r="A18" s="202">
        <v>9</v>
      </c>
      <c r="B18" s="185" t="s">
        <v>238</v>
      </c>
      <c r="C18" s="185" t="s">
        <v>227</v>
      </c>
      <c r="D18" s="185" t="s">
        <v>236</v>
      </c>
      <c r="E18" s="185" t="s">
        <v>243</v>
      </c>
      <c r="F18" s="185" t="s">
        <v>247</v>
      </c>
      <c r="G18" s="185" t="s">
        <v>236</v>
      </c>
      <c r="H18" s="185" t="s">
        <v>234</v>
      </c>
      <c r="I18" s="185" t="s">
        <v>239</v>
      </c>
      <c r="J18" s="186" t="s">
        <v>248</v>
      </c>
      <c r="K18" s="187">
        <v>350000</v>
      </c>
      <c r="L18" s="187">
        <v>-43000</v>
      </c>
      <c r="M18" s="187">
        <f t="shared" si="0"/>
        <v>307000</v>
      </c>
      <c r="N18" s="187">
        <v>823536</v>
      </c>
      <c r="O18" s="187">
        <v>855654</v>
      </c>
    </row>
    <row r="19" spans="1:15" ht="28.5" customHeight="1">
      <c r="A19" s="202">
        <v>10</v>
      </c>
      <c r="B19" s="185" t="s">
        <v>238</v>
      </c>
      <c r="C19" s="185" t="s">
        <v>227</v>
      </c>
      <c r="D19" s="185" t="s">
        <v>236</v>
      </c>
      <c r="E19" s="185" t="s">
        <v>243</v>
      </c>
      <c r="F19" s="185" t="s">
        <v>249</v>
      </c>
      <c r="G19" s="185" t="s">
        <v>236</v>
      </c>
      <c r="H19" s="185" t="s">
        <v>234</v>
      </c>
      <c r="I19" s="185" t="s">
        <v>239</v>
      </c>
      <c r="J19" s="186" t="s">
        <v>250</v>
      </c>
      <c r="K19" s="187">
        <v>250000</v>
      </c>
      <c r="L19" s="187">
        <v>30000</v>
      </c>
      <c r="M19" s="187">
        <f t="shared" si="0"/>
        <v>280000</v>
      </c>
      <c r="N19" s="187">
        <v>434162</v>
      </c>
      <c r="O19" s="187">
        <v>451094</v>
      </c>
    </row>
    <row r="20" spans="1:15" ht="66.75" customHeight="1">
      <c r="A20" s="184">
        <v>11</v>
      </c>
      <c r="B20" s="185" t="s">
        <v>238</v>
      </c>
      <c r="C20" s="185" t="s">
        <v>227</v>
      </c>
      <c r="D20" s="185" t="s">
        <v>236</v>
      </c>
      <c r="E20" s="185" t="s">
        <v>243</v>
      </c>
      <c r="F20" s="185" t="s">
        <v>251</v>
      </c>
      <c r="G20" s="185" t="s">
        <v>236</v>
      </c>
      <c r="H20" s="185" t="s">
        <v>234</v>
      </c>
      <c r="I20" s="185" t="s">
        <v>239</v>
      </c>
      <c r="J20" s="186" t="s">
        <v>252</v>
      </c>
      <c r="K20" s="187">
        <v>200000</v>
      </c>
      <c r="L20" s="187">
        <v>-38000</v>
      </c>
      <c r="M20" s="187">
        <f t="shared" si="0"/>
        <v>162000</v>
      </c>
      <c r="N20" s="187">
        <v>356969</v>
      </c>
      <c r="O20" s="187">
        <v>370891</v>
      </c>
    </row>
    <row r="21" spans="1:15" ht="26.4">
      <c r="A21" s="202">
        <v>12</v>
      </c>
      <c r="B21" s="188" t="s">
        <v>232</v>
      </c>
      <c r="C21" s="188" t="s">
        <v>227</v>
      </c>
      <c r="D21" s="188" t="s">
        <v>253</v>
      </c>
      <c r="E21" s="188" t="s">
        <v>233</v>
      </c>
      <c r="F21" s="188" t="s">
        <v>232</v>
      </c>
      <c r="G21" s="188" t="s">
        <v>233</v>
      </c>
      <c r="H21" s="188" t="s">
        <v>234</v>
      </c>
      <c r="I21" s="188" t="s">
        <v>232</v>
      </c>
      <c r="J21" s="189" t="s">
        <v>254</v>
      </c>
      <c r="K21" s="187">
        <f>K22</f>
        <v>556800</v>
      </c>
      <c r="L21" s="187">
        <f>L22</f>
        <v>0</v>
      </c>
      <c r="M21" s="187">
        <f t="shared" si="0"/>
        <v>556800</v>
      </c>
      <c r="N21" s="272">
        <f>N22</f>
        <v>593700</v>
      </c>
      <c r="O21" s="272">
        <f>O22</f>
        <v>675200</v>
      </c>
    </row>
    <row r="22" spans="1:15" ht="26.4">
      <c r="A22" s="202">
        <v>13</v>
      </c>
      <c r="B22" s="188" t="s">
        <v>232</v>
      </c>
      <c r="C22" s="188" t="s">
        <v>227</v>
      </c>
      <c r="D22" s="188" t="s">
        <v>253</v>
      </c>
      <c r="E22" s="188" t="s">
        <v>243</v>
      </c>
      <c r="F22" s="188" t="s">
        <v>232</v>
      </c>
      <c r="G22" s="188" t="s">
        <v>236</v>
      </c>
      <c r="H22" s="188" t="s">
        <v>234</v>
      </c>
      <c r="I22" s="188" t="s">
        <v>239</v>
      </c>
      <c r="J22" s="189" t="s">
        <v>255</v>
      </c>
      <c r="K22" s="187">
        <f>K23+K24+K25+K26</f>
        <v>556800</v>
      </c>
      <c r="L22" s="187">
        <f>L23+L24+L25+L26</f>
        <v>0</v>
      </c>
      <c r="M22" s="187">
        <f t="shared" si="0"/>
        <v>556800</v>
      </c>
      <c r="N22" s="272">
        <f>N23+N24+N25+N26</f>
        <v>593700</v>
      </c>
      <c r="O22" s="272">
        <f>O23+O24+O25+O26</f>
        <v>675200</v>
      </c>
    </row>
    <row r="23" spans="1:15" ht="52.8">
      <c r="A23" s="202">
        <v>14</v>
      </c>
      <c r="B23" s="188" t="s">
        <v>256</v>
      </c>
      <c r="C23" s="188" t="s">
        <v>227</v>
      </c>
      <c r="D23" s="188" t="s">
        <v>253</v>
      </c>
      <c r="E23" s="188" t="s">
        <v>243</v>
      </c>
      <c r="F23" s="188" t="s">
        <v>257</v>
      </c>
      <c r="G23" s="188" t="s">
        <v>236</v>
      </c>
      <c r="H23" s="188" t="s">
        <v>234</v>
      </c>
      <c r="I23" s="188" t="s">
        <v>239</v>
      </c>
      <c r="J23" s="189" t="s">
        <v>258</v>
      </c>
      <c r="K23" s="187">
        <v>201700</v>
      </c>
      <c r="L23" s="187">
        <v>0</v>
      </c>
      <c r="M23" s="187">
        <f t="shared" si="0"/>
        <v>201700</v>
      </c>
      <c r="N23" s="272">
        <v>215100</v>
      </c>
      <c r="O23" s="272">
        <v>244300</v>
      </c>
    </row>
    <row r="24" spans="1:15" ht="66">
      <c r="A24" s="202">
        <v>15</v>
      </c>
      <c r="B24" s="188" t="s">
        <v>256</v>
      </c>
      <c r="C24" s="188" t="s">
        <v>227</v>
      </c>
      <c r="D24" s="188" t="s">
        <v>253</v>
      </c>
      <c r="E24" s="188" t="s">
        <v>243</v>
      </c>
      <c r="F24" s="188" t="s">
        <v>259</v>
      </c>
      <c r="G24" s="188" t="s">
        <v>236</v>
      </c>
      <c r="H24" s="188" t="s">
        <v>234</v>
      </c>
      <c r="I24" s="188" t="s">
        <v>239</v>
      </c>
      <c r="J24" s="189" t="s">
        <v>260</v>
      </c>
      <c r="K24" s="187">
        <v>1400</v>
      </c>
      <c r="L24" s="187">
        <v>0</v>
      </c>
      <c r="M24" s="187">
        <f t="shared" si="0"/>
        <v>1400</v>
      </c>
      <c r="N24" s="272">
        <v>1400</v>
      </c>
      <c r="O24" s="272">
        <v>1500</v>
      </c>
    </row>
    <row r="25" spans="1:15" ht="52.5" customHeight="1">
      <c r="A25" s="184">
        <v>16</v>
      </c>
      <c r="B25" s="188" t="s">
        <v>256</v>
      </c>
      <c r="C25" s="188" t="s">
        <v>227</v>
      </c>
      <c r="D25" s="188" t="s">
        <v>253</v>
      </c>
      <c r="E25" s="188" t="s">
        <v>243</v>
      </c>
      <c r="F25" s="188" t="s">
        <v>261</v>
      </c>
      <c r="G25" s="188" t="s">
        <v>236</v>
      </c>
      <c r="H25" s="188" t="s">
        <v>234</v>
      </c>
      <c r="I25" s="188" t="s">
        <v>239</v>
      </c>
      <c r="J25" s="189" t="s">
        <v>262</v>
      </c>
      <c r="K25" s="187">
        <v>390900</v>
      </c>
      <c r="L25" s="187">
        <v>0</v>
      </c>
      <c r="M25" s="187">
        <f t="shared" si="0"/>
        <v>390900</v>
      </c>
      <c r="N25" s="272">
        <v>417200</v>
      </c>
      <c r="O25" s="272">
        <v>473600</v>
      </c>
    </row>
    <row r="26" spans="1:15" ht="54" customHeight="1">
      <c r="A26" s="202">
        <v>17</v>
      </c>
      <c r="B26" s="188" t="s">
        <v>256</v>
      </c>
      <c r="C26" s="188" t="s">
        <v>227</v>
      </c>
      <c r="D26" s="188" t="s">
        <v>253</v>
      </c>
      <c r="E26" s="188" t="s">
        <v>243</v>
      </c>
      <c r="F26" s="188" t="s">
        <v>263</v>
      </c>
      <c r="G26" s="188" t="s">
        <v>236</v>
      </c>
      <c r="H26" s="188" t="s">
        <v>234</v>
      </c>
      <c r="I26" s="188" t="s">
        <v>239</v>
      </c>
      <c r="J26" s="189" t="s">
        <v>264</v>
      </c>
      <c r="K26" s="187">
        <v>-37200</v>
      </c>
      <c r="L26" s="187">
        <v>0</v>
      </c>
      <c r="M26" s="187">
        <f t="shared" si="0"/>
        <v>-37200</v>
      </c>
      <c r="N26" s="272">
        <v>-40000</v>
      </c>
      <c r="O26" s="272">
        <v>-44200</v>
      </c>
    </row>
    <row r="27" spans="1:15">
      <c r="A27" s="202">
        <v>18</v>
      </c>
      <c r="B27" s="188" t="s">
        <v>232</v>
      </c>
      <c r="C27" s="188" t="s">
        <v>227</v>
      </c>
      <c r="D27" s="188" t="s">
        <v>265</v>
      </c>
      <c r="E27" s="188" t="s">
        <v>233</v>
      </c>
      <c r="F27" s="188" t="s">
        <v>232</v>
      </c>
      <c r="G27" s="188" t="s">
        <v>233</v>
      </c>
      <c r="H27" s="188" t="s">
        <v>234</v>
      </c>
      <c r="I27" s="188" t="s">
        <v>232</v>
      </c>
      <c r="J27" s="189" t="s">
        <v>266</v>
      </c>
      <c r="K27" s="187">
        <f>K28+K30+K32</f>
        <v>6913165.0499999998</v>
      </c>
      <c r="L27" s="187">
        <f>L28+L30+L32</f>
        <v>-41165.050000000003</v>
      </c>
      <c r="M27" s="187">
        <f t="shared" si="0"/>
        <v>6872000</v>
      </c>
      <c r="N27" s="272">
        <f>N28+N30+N32</f>
        <v>8052186</v>
      </c>
      <c r="O27" s="272">
        <f>O28+O30+O32</f>
        <v>8401407</v>
      </c>
    </row>
    <row r="28" spans="1:15" ht="17.25" customHeight="1">
      <c r="A28" s="202">
        <v>19</v>
      </c>
      <c r="B28" s="188" t="s">
        <v>238</v>
      </c>
      <c r="C28" s="188" t="s">
        <v>227</v>
      </c>
      <c r="D28" s="188" t="s">
        <v>265</v>
      </c>
      <c r="E28" s="188" t="s">
        <v>243</v>
      </c>
      <c r="F28" s="188" t="s">
        <v>232</v>
      </c>
      <c r="G28" s="188" t="s">
        <v>243</v>
      </c>
      <c r="H28" s="188" t="s">
        <v>234</v>
      </c>
      <c r="I28" s="188" t="s">
        <v>239</v>
      </c>
      <c r="J28" s="189" t="s">
        <v>267</v>
      </c>
      <c r="K28" s="187">
        <f>K29</f>
        <v>6223515.0499999998</v>
      </c>
      <c r="L28" s="187">
        <f>L29</f>
        <v>96484.95</v>
      </c>
      <c r="M28" s="187">
        <f t="shared" si="0"/>
        <v>6320000</v>
      </c>
      <c r="N28" s="272">
        <f>N29</f>
        <v>7409486</v>
      </c>
      <c r="O28" s="272">
        <f>O29</f>
        <v>7733704</v>
      </c>
    </row>
    <row r="29" spans="1:15" ht="17.25" customHeight="1">
      <c r="A29" s="202">
        <v>20</v>
      </c>
      <c r="B29" s="188" t="s">
        <v>238</v>
      </c>
      <c r="C29" s="188" t="s">
        <v>227</v>
      </c>
      <c r="D29" s="188" t="s">
        <v>265</v>
      </c>
      <c r="E29" s="188" t="s">
        <v>243</v>
      </c>
      <c r="F29" s="188" t="s">
        <v>241</v>
      </c>
      <c r="G29" s="188" t="s">
        <v>243</v>
      </c>
      <c r="H29" s="188" t="s">
        <v>234</v>
      </c>
      <c r="I29" s="188" t="s">
        <v>239</v>
      </c>
      <c r="J29" s="189" t="s">
        <v>267</v>
      </c>
      <c r="K29" s="187">
        <v>6223515.0499999998</v>
      </c>
      <c r="L29" s="187">
        <v>96484.95</v>
      </c>
      <c r="M29" s="187">
        <f t="shared" si="0"/>
        <v>6320000</v>
      </c>
      <c r="N29" s="272">
        <v>7409486</v>
      </c>
      <c r="O29" s="272">
        <v>7733704</v>
      </c>
    </row>
    <row r="30" spans="1:15" ht="14.25" customHeight="1">
      <c r="A30" s="184">
        <v>21</v>
      </c>
      <c r="B30" s="188" t="s">
        <v>238</v>
      </c>
      <c r="C30" s="188" t="s">
        <v>227</v>
      </c>
      <c r="D30" s="188" t="s">
        <v>265</v>
      </c>
      <c r="E30" s="188" t="s">
        <v>253</v>
      </c>
      <c r="F30" s="188" t="s">
        <v>232</v>
      </c>
      <c r="G30" s="188" t="s">
        <v>236</v>
      </c>
      <c r="H30" s="188" t="s">
        <v>234</v>
      </c>
      <c r="I30" s="188" t="s">
        <v>239</v>
      </c>
      <c r="J30" s="189" t="s">
        <v>268</v>
      </c>
      <c r="K30" s="187">
        <f>K31</f>
        <v>469650</v>
      </c>
      <c r="L30" s="187">
        <f>L31</f>
        <v>30350</v>
      </c>
      <c r="M30" s="187">
        <f t="shared" si="0"/>
        <v>500000</v>
      </c>
      <c r="N30" s="272">
        <f>N31</f>
        <v>484700</v>
      </c>
      <c r="O30" s="272">
        <f>O31</f>
        <v>503603</v>
      </c>
    </row>
    <row r="31" spans="1:15" ht="16.5" customHeight="1">
      <c r="A31" s="202">
        <v>22</v>
      </c>
      <c r="B31" s="188" t="s">
        <v>238</v>
      </c>
      <c r="C31" s="188" t="s">
        <v>227</v>
      </c>
      <c r="D31" s="188" t="s">
        <v>265</v>
      </c>
      <c r="E31" s="188" t="s">
        <v>253</v>
      </c>
      <c r="F31" s="188" t="s">
        <v>241</v>
      </c>
      <c r="G31" s="188" t="s">
        <v>236</v>
      </c>
      <c r="H31" s="188" t="s">
        <v>234</v>
      </c>
      <c r="I31" s="188" t="s">
        <v>239</v>
      </c>
      <c r="J31" s="189" t="s">
        <v>268</v>
      </c>
      <c r="K31" s="187">
        <v>469650</v>
      </c>
      <c r="L31" s="187">
        <v>30350</v>
      </c>
      <c r="M31" s="187">
        <f t="shared" si="0"/>
        <v>500000</v>
      </c>
      <c r="N31" s="272">
        <v>484700</v>
      </c>
      <c r="O31" s="272">
        <v>503603</v>
      </c>
    </row>
    <row r="32" spans="1:15" ht="26.25" customHeight="1">
      <c r="A32" s="202">
        <v>23</v>
      </c>
      <c r="B32" s="188" t="s">
        <v>238</v>
      </c>
      <c r="C32" s="188" t="s">
        <v>227</v>
      </c>
      <c r="D32" s="188" t="s">
        <v>265</v>
      </c>
      <c r="E32" s="188" t="s">
        <v>269</v>
      </c>
      <c r="F32" s="188" t="s">
        <v>232</v>
      </c>
      <c r="G32" s="188" t="s">
        <v>243</v>
      </c>
      <c r="H32" s="188" t="s">
        <v>234</v>
      </c>
      <c r="I32" s="188" t="s">
        <v>239</v>
      </c>
      <c r="J32" s="189" t="s">
        <v>270</v>
      </c>
      <c r="K32" s="187">
        <f>K33</f>
        <v>220000</v>
      </c>
      <c r="L32" s="187">
        <f>L33</f>
        <v>-168000</v>
      </c>
      <c r="M32" s="187">
        <f t="shared" si="0"/>
        <v>52000</v>
      </c>
      <c r="N32" s="272">
        <f>N33</f>
        <v>158000</v>
      </c>
      <c r="O32" s="272">
        <f>O33</f>
        <v>164100</v>
      </c>
    </row>
    <row r="33" spans="1:15" ht="27" customHeight="1">
      <c r="A33" s="202">
        <v>24</v>
      </c>
      <c r="B33" s="188" t="s">
        <v>238</v>
      </c>
      <c r="C33" s="188" t="s">
        <v>227</v>
      </c>
      <c r="D33" s="188" t="s">
        <v>265</v>
      </c>
      <c r="E33" s="188" t="s">
        <v>269</v>
      </c>
      <c r="F33" s="188" t="s">
        <v>247</v>
      </c>
      <c r="G33" s="188" t="s">
        <v>243</v>
      </c>
      <c r="H33" s="188" t="s">
        <v>234</v>
      </c>
      <c r="I33" s="188" t="s">
        <v>239</v>
      </c>
      <c r="J33" s="189" t="s">
        <v>271</v>
      </c>
      <c r="K33" s="187">
        <v>220000</v>
      </c>
      <c r="L33" s="187">
        <v>-168000</v>
      </c>
      <c r="M33" s="187">
        <f t="shared" si="0"/>
        <v>52000</v>
      </c>
      <c r="N33" s="272">
        <v>158000</v>
      </c>
      <c r="O33" s="272">
        <v>164100</v>
      </c>
    </row>
    <row r="34" spans="1:15">
      <c r="A34" s="202">
        <v>25</v>
      </c>
      <c r="B34" s="188" t="s">
        <v>232</v>
      </c>
      <c r="C34" s="188" t="s">
        <v>227</v>
      </c>
      <c r="D34" s="188" t="s">
        <v>272</v>
      </c>
      <c r="E34" s="188" t="s">
        <v>233</v>
      </c>
      <c r="F34" s="188" t="s">
        <v>232</v>
      </c>
      <c r="G34" s="188" t="s">
        <v>233</v>
      </c>
      <c r="H34" s="188" t="s">
        <v>234</v>
      </c>
      <c r="I34" s="188" t="s">
        <v>232</v>
      </c>
      <c r="J34" s="189" t="s">
        <v>273</v>
      </c>
      <c r="K34" s="187">
        <f>K35</f>
        <v>2350000</v>
      </c>
      <c r="L34" s="187">
        <f>L35</f>
        <v>400000</v>
      </c>
      <c r="M34" s="187">
        <f t="shared" si="0"/>
        <v>2750000</v>
      </c>
      <c r="N34" s="272">
        <f>N35</f>
        <v>2178330</v>
      </c>
      <c r="O34" s="272">
        <f>O35</f>
        <v>2197185</v>
      </c>
    </row>
    <row r="35" spans="1:15" ht="26.25" customHeight="1">
      <c r="A35" s="184">
        <v>26</v>
      </c>
      <c r="B35" s="188" t="s">
        <v>232</v>
      </c>
      <c r="C35" s="188" t="s">
        <v>227</v>
      </c>
      <c r="D35" s="188" t="s">
        <v>272</v>
      </c>
      <c r="E35" s="188" t="s">
        <v>253</v>
      </c>
      <c r="F35" s="188" t="s">
        <v>232</v>
      </c>
      <c r="G35" s="188" t="s">
        <v>236</v>
      </c>
      <c r="H35" s="188" t="s">
        <v>234</v>
      </c>
      <c r="I35" s="188" t="s">
        <v>239</v>
      </c>
      <c r="J35" s="189" t="s">
        <v>274</v>
      </c>
      <c r="K35" s="187">
        <f>K36</f>
        <v>2350000</v>
      </c>
      <c r="L35" s="187">
        <f>L36</f>
        <v>400000</v>
      </c>
      <c r="M35" s="187">
        <f t="shared" si="0"/>
        <v>2750000</v>
      </c>
      <c r="N35" s="272">
        <f>N36</f>
        <v>2178330</v>
      </c>
      <c r="O35" s="272">
        <f>O36</f>
        <v>2197185</v>
      </c>
    </row>
    <row r="36" spans="1:15" ht="38.25" customHeight="1">
      <c r="A36" s="202">
        <v>27</v>
      </c>
      <c r="B36" s="188" t="s">
        <v>238</v>
      </c>
      <c r="C36" s="188" t="s">
        <v>227</v>
      </c>
      <c r="D36" s="188" t="s">
        <v>272</v>
      </c>
      <c r="E36" s="188" t="s">
        <v>253</v>
      </c>
      <c r="F36" s="188" t="s">
        <v>241</v>
      </c>
      <c r="G36" s="188" t="s">
        <v>236</v>
      </c>
      <c r="H36" s="188" t="s">
        <v>234</v>
      </c>
      <c r="I36" s="188" t="s">
        <v>239</v>
      </c>
      <c r="J36" s="189" t="s">
        <v>275</v>
      </c>
      <c r="K36" s="187">
        <v>2350000</v>
      </c>
      <c r="L36" s="187">
        <v>400000</v>
      </c>
      <c r="M36" s="187">
        <f t="shared" si="0"/>
        <v>2750000</v>
      </c>
      <c r="N36" s="272">
        <v>2178330</v>
      </c>
      <c r="O36" s="272">
        <v>2197185</v>
      </c>
    </row>
    <row r="37" spans="1:15" ht="26.4">
      <c r="A37" s="202">
        <v>28</v>
      </c>
      <c r="B37" s="188" t="s">
        <v>232</v>
      </c>
      <c r="C37" s="188" t="s">
        <v>227</v>
      </c>
      <c r="D37" s="188" t="s">
        <v>276</v>
      </c>
      <c r="E37" s="188" t="s">
        <v>233</v>
      </c>
      <c r="F37" s="188" t="s">
        <v>232</v>
      </c>
      <c r="G37" s="188" t="s">
        <v>233</v>
      </c>
      <c r="H37" s="188" t="s">
        <v>234</v>
      </c>
      <c r="I37" s="188" t="s">
        <v>232</v>
      </c>
      <c r="J37" s="189" t="s">
        <v>277</v>
      </c>
      <c r="K37" s="187">
        <f>K38+K46</f>
        <v>7202000</v>
      </c>
      <c r="L37" s="187">
        <f>L38+L46</f>
        <v>-1059000</v>
      </c>
      <c r="M37" s="187">
        <f t="shared" si="0"/>
        <v>6143000</v>
      </c>
      <c r="N37" s="272">
        <f>N38+N45</f>
        <v>7223000</v>
      </c>
      <c r="O37" s="272">
        <f>O38+O45</f>
        <v>7254000</v>
      </c>
    </row>
    <row r="38" spans="1:15" ht="66">
      <c r="A38" s="202">
        <v>29</v>
      </c>
      <c r="B38" s="188" t="s">
        <v>171</v>
      </c>
      <c r="C38" s="188" t="s">
        <v>227</v>
      </c>
      <c r="D38" s="188" t="s">
        <v>276</v>
      </c>
      <c r="E38" s="188" t="s">
        <v>265</v>
      </c>
      <c r="F38" s="188" t="s">
        <v>232</v>
      </c>
      <c r="G38" s="188" t="s">
        <v>233</v>
      </c>
      <c r="H38" s="188" t="s">
        <v>234</v>
      </c>
      <c r="I38" s="188" t="s">
        <v>278</v>
      </c>
      <c r="J38" s="189" t="s">
        <v>279</v>
      </c>
      <c r="K38" s="187">
        <f>K39+K41+K43</f>
        <v>6876000</v>
      </c>
      <c r="L38" s="187">
        <f>L39+L41+L43</f>
        <v>-1059000</v>
      </c>
      <c r="M38" s="187">
        <f t="shared" si="0"/>
        <v>5817000</v>
      </c>
      <c r="N38" s="272">
        <f>N39+N41+N43</f>
        <v>6887000</v>
      </c>
      <c r="O38" s="272">
        <f>O39+O41+O43</f>
        <v>6908000</v>
      </c>
    </row>
    <row r="39" spans="1:15" ht="52.8">
      <c r="A39" s="202">
        <v>30</v>
      </c>
      <c r="B39" s="188" t="s">
        <v>171</v>
      </c>
      <c r="C39" s="188" t="s">
        <v>227</v>
      </c>
      <c r="D39" s="188" t="s">
        <v>276</v>
      </c>
      <c r="E39" s="188" t="s">
        <v>265</v>
      </c>
      <c r="F39" s="188" t="s">
        <v>241</v>
      </c>
      <c r="G39" s="188" t="s">
        <v>233</v>
      </c>
      <c r="H39" s="188" t="s">
        <v>234</v>
      </c>
      <c r="I39" s="188" t="s">
        <v>278</v>
      </c>
      <c r="J39" s="189" t="s">
        <v>280</v>
      </c>
      <c r="K39" s="187">
        <f>K40</f>
        <v>5020000</v>
      </c>
      <c r="L39" s="187">
        <f>L40</f>
        <v>-560000</v>
      </c>
      <c r="M39" s="187">
        <f t="shared" si="0"/>
        <v>4460000</v>
      </c>
      <c r="N39" s="272">
        <f>N40</f>
        <v>5120000</v>
      </c>
      <c r="O39" s="272">
        <f>O40</f>
        <v>5140000</v>
      </c>
    </row>
    <row r="40" spans="1:15" ht="65.25" customHeight="1">
      <c r="A40" s="184">
        <v>31</v>
      </c>
      <c r="B40" s="188" t="s">
        <v>171</v>
      </c>
      <c r="C40" s="188" t="s">
        <v>227</v>
      </c>
      <c r="D40" s="188" t="s">
        <v>276</v>
      </c>
      <c r="E40" s="188" t="s">
        <v>265</v>
      </c>
      <c r="F40" s="188" t="s">
        <v>171</v>
      </c>
      <c r="G40" s="188" t="s">
        <v>265</v>
      </c>
      <c r="H40" s="188" t="s">
        <v>234</v>
      </c>
      <c r="I40" s="188" t="s">
        <v>278</v>
      </c>
      <c r="J40" s="189" t="s">
        <v>281</v>
      </c>
      <c r="K40" s="187">
        <v>5020000</v>
      </c>
      <c r="L40" s="187">
        <f>-620000+60000</f>
        <v>-560000</v>
      </c>
      <c r="M40" s="187">
        <f t="shared" si="0"/>
        <v>4460000</v>
      </c>
      <c r="N40" s="272">
        <v>5120000</v>
      </c>
      <c r="O40" s="272">
        <v>5140000</v>
      </c>
    </row>
    <row r="41" spans="1:15" ht="54" customHeight="1">
      <c r="A41" s="202">
        <v>32</v>
      </c>
      <c r="B41" s="188" t="s">
        <v>171</v>
      </c>
      <c r="C41" s="188" t="s">
        <v>227</v>
      </c>
      <c r="D41" s="188" t="s">
        <v>276</v>
      </c>
      <c r="E41" s="188" t="s">
        <v>265</v>
      </c>
      <c r="F41" s="188" t="s">
        <v>247</v>
      </c>
      <c r="G41" s="188" t="s">
        <v>233</v>
      </c>
      <c r="H41" s="188" t="s">
        <v>234</v>
      </c>
      <c r="I41" s="188" t="s">
        <v>278</v>
      </c>
      <c r="J41" s="189" t="s">
        <v>282</v>
      </c>
      <c r="K41" s="187">
        <f>K42</f>
        <v>100000</v>
      </c>
      <c r="L41" s="187">
        <f>L42</f>
        <v>0</v>
      </c>
      <c r="M41" s="187">
        <f t="shared" si="0"/>
        <v>100000</v>
      </c>
      <c r="N41" s="272">
        <f>N42</f>
        <v>10000</v>
      </c>
      <c r="O41" s="272">
        <f>O42</f>
        <v>10000</v>
      </c>
    </row>
    <row r="42" spans="1:15" ht="51" customHeight="1">
      <c r="A42" s="202">
        <v>33</v>
      </c>
      <c r="B42" s="188" t="s">
        <v>171</v>
      </c>
      <c r="C42" s="188" t="s">
        <v>227</v>
      </c>
      <c r="D42" s="188" t="s">
        <v>276</v>
      </c>
      <c r="E42" s="188" t="s">
        <v>265</v>
      </c>
      <c r="F42" s="188" t="s">
        <v>283</v>
      </c>
      <c r="G42" s="188" t="s">
        <v>265</v>
      </c>
      <c r="H42" s="188" t="s">
        <v>234</v>
      </c>
      <c r="I42" s="188" t="s">
        <v>278</v>
      </c>
      <c r="J42" s="189" t="s">
        <v>284</v>
      </c>
      <c r="K42" s="187">
        <v>100000</v>
      </c>
      <c r="L42" s="187">
        <v>0</v>
      </c>
      <c r="M42" s="187">
        <f t="shared" si="0"/>
        <v>100000</v>
      </c>
      <c r="N42" s="272">
        <v>10000</v>
      </c>
      <c r="O42" s="272">
        <v>10000</v>
      </c>
    </row>
    <row r="43" spans="1:15" ht="26.25" customHeight="1">
      <c r="A43" s="202">
        <v>34</v>
      </c>
      <c r="B43" s="188" t="s">
        <v>171</v>
      </c>
      <c r="C43" s="188" t="s">
        <v>227</v>
      </c>
      <c r="D43" s="188" t="s">
        <v>276</v>
      </c>
      <c r="E43" s="188" t="s">
        <v>265</v>
      </c>
      <c r="F43" s="188" t="s">
        <v>285</v>
      </c>
      <c r="G43" s="188" t="s">
        <v>233</v>
      </c>
      <c r="H43" s="188" t="s">
        <v>234</v>
      </c>
      <c r="I43" s="188" t="s">
        <v>278</v>
      </c>
      <c r="J43" s="189" t="s">
        <v>286</v>
      </c>
      <c r="K43" s="187">
        <f>K44</f>
        <v>1756000</v>
      </c>
      <c r="L43" s="187">
        <f>L44</f>
        <v>-499000</v>
      </c>
      <c r="M43" s="187">
        <f t="shared" si="0"/>
        <v>1257000</v>
      </c>
      <c r="N43" s="272">
        <f>N44</f>
        <v>1757000</v>
      </c>
      <c r="O43" s="272">
        <f>O44</f>
        <v>1758000</v>
      </c>
    </row>
    <row r="44" spans="1:15" ht="26.4">
      <c r="A44" s="202">
        <v>35</v>
      </c>
      <c r="B44" s="188" t="s">
        <v>171</v>
      </c>
      <c r="C44" s="188" t="s">
        <v>227</v>
      </c>
      <c r="D44" s="188" t="s">
        <v>276</v>
      </c>
      <c r="E44" s="188" t="s">
        <v>265</v>
      </c>
      <c r="F44" s="188" t="s">
        <v>287</v>
      </c>
      <c r="G44" s="188" t="s">
        <v>265</v>
      </c>
      <c r="H44" s="188" t="s">
        <v>234</v>
      </c>
      <c r="I44" s="188" t="s">
        <v>278</v>
      </c>
      <c r="J44" s="189" t="s">
        <v>288</v>
      </c>
      <c r="K44" s="187">
        <v>1756000</v>
      </c>
      <c r="L44" s="187">
        <v>-499000</v>
      </c>
      <c r="M44" s="187">
        <f t="shared" si="0"/>
        <v>1257000</v>
      </c>
      <c r="N44" s="272">
        <v>1757000</v>
      </c>
      <c r="O44" s="272">
        <v>1758000</v>
      </c>
    </row>
    <row r="45" spans="1:15" ht="66">
      <c r="A45" s="184">
        <v>36</v>
      </c>
      <c r="B45" s="188" t="s">
        <v>171</v>
      </c>
      <c r="C45" s="188" t="s">
        <v>227</v>
      </c>
      <c r="D45" s="188" t="s">
        <v>276</v>
      </c>
      <c r="E45" s="188" t="s">
        <v>289</v>
      </c>
      <c r="F45" s="188" t="s">
        <v>232</v>
      </c>
      <c r="G45" s="188" t="s">
        <v>233</v>
      </c>
      <c r="H45" s="188" t="s">
        <v>234</v>
      </c>
      <c r="I45" s="188" t="s">
        <v>278</v>
      </c>
      <c r="J45" s="189" t="s">
        <v>290</v>
      </c>
      <c r="K45" s="187">
        <f>K46</f>
        <v>326000</v>
      </c>
      <c r="L45" s="187">
        <f>L46</f>
        <v>0</v>
      </c>
      <c r="M45" s="187">
        <f t="shared" si="0"/>
        <v>326000</v>
      </c>
      <c r="N45" s="272">
        <f>N46</f>
        <v>336000</v>
      </c>
      <c r="O45" s="272">
        <f>O46</f>
        <v>346000</v>
      </c>
    </row>
    <row r="46" spans="1:15" ht="66">
      <c r="A46" s="202">
        <v>37</v>
      </c>
      <c r="B46" s="188" t="s">
        <v>171</v>
      </c>
      <c r="C46" s="188" t="s">
        <v>227</v>
      </c>
      <c r="D46" s="188" t="s">
        <v>276</v>
      </c>
      <c r="E46" s="188" t="s">
        <v>289</v>
      </c>
      <c r="F46" s="188" t="s">
        <v>251</v>
      </c>
      <c r="G46" s="188" t="s">
        <v>233</v>
      </c>
      <c r="H46" s="188" t="s">
        <v>234</v>
      </c>
      <c r="I46" s="188" t="s">
        <v>278</v>
      </c>
      <c r="J46" s="189" t="s">
        <v>291</v>
      </c>
      <c r="K46" s="187">
        <f>K47</f>
        <v>326000</v>
      </c>
      <c r="L46" s="187">
        <f>L47</f>
        <v>0</v>
      </c>
      <c r="M46" s="187">
        <f t="shared" si="0"/>
        <v>326000</v>
      </c>
      <c r="N46" s="272">
        <f>N47</f>
        <v>336000</v>
      </c>
      <c r="O46" s="272">
        <f>O47</f>
        <v>346000</v>
      </c>
    </row>
    <row r="47" spans="1:15" ht="52.8">
      <c r="A47" s="202">
        <v>38</v>
      </c>
      <c r="B47" s="188" t="s">
        <v>171</v>
      </c>
      <c r="C47" s="188" t="s">
        <v>227</v>
      </c>
      <c r="D47" s="188" t="s">
        <v>276</v>
      </c>
      <c r="E47" s="188" t="s">
        <v>289</v>
      </c>
      <c r="F47" s="188" t="s">
        <v>292</v>
      </c>
      <c r="G47" s="188" t="s">
        <v>265</v>
      </c>
      <c r="H47" s="188" t="s">
        <v>234</v>
      </c>
      <c r="I47" s="188" t="s">
        <v>278</v>
      </c>
      <c r="J47" s="189" t="s">
        <v>293</v>
      </c>
      <c r="K47" s="187">
        <v>326000</v>
      </c>
      <c r="L47" s="187">
        <v>0</v>
      </c>
      <c r="M47" s="187">
        <f t="shared" si="0"/>
        <v>326000</v>
      </c>
      <c r="N47" s="272">
        <v>336000</v>
      </c>
      <c r="O47" s="272">
        <v>346000</v>
      </c>
    </row>
    <row r="48" spans="1:15">
      <c r="A48" s="202">
        <v>39</v>
      </c>
      <c r="B48" s="188" t="s">
        <v>232</v>
      </c>
      <c r="C48" s="188" t="s">
        <v>227</v>
      </c>
      <c r="D48" s="188" t="s">
        <v>294</v>
      </c>
      <c r="E48" s="188" t="s">
        <v>233</v>
      </c>
      <c r="F48" s="188" t="s">
        <v>232</v>
      </c>
      <c r="G48" s="188" t="s">
        <v>233</v>
      </c>
      <c r="H48" s="188" t="s">
        <v>234</v>
      </c>
      <c r="I48" s="188" t="s">
        <v>232</v>
      </c>
      <c r="J48" s="189" t="s">
        <v>295</v>
      </c>
      <c r="K48" s="187">
        <f>K49</f>
        <v>206000</v>
      </c>
      <c r="L48" s="187">
        <f>L49</f>
        <v>48450</v>
      </c>
      <c r="M48" s="187">
        <f t="shared" si="0"/>
        <v>254450</v>
      </c>
      <c r="N48" s="272">
        <f>N49</f>
        <v>185007</v>
      </c>
      <c r="O48" s="272">
        <f>O49</f>
        <v>185007</v>
      </c>
    </row>
    <row r="49" spans="1:15">
      <c r="A49" s="202">
        <v>40</v>
      </c>
      <c r="B49" s="188" t="s">
        <v>232</v>
      </c>
      <c r="C49" s="188" t="s">
        <v>227</v>
      </c>
      <c r="D49" s="188" t="s">
        <v>294</v>
      </c>
      <c r="E49" s="188" t="s">
        <v>236</v>
      </c>
      <c r="F49" s="188" t="s">
        <v>232</v>
      </c>
      <c r="G49" s="188" t="s">
        <v>236</v>
      </c>
      <c r="H49" s="188" t="s">
        <v>234</v>
      </c>
      <c r="I49" s="188" t="s">
        <v>278</v>
      </c>
      <c r="J49" s="189" t="s">
        <v>296</v>
      </c>
      <c r="K49" s="187">
        <f>K50+K51+K52+K55</f>
        <v>206000</v>
      </c>
      <c r="L49" s="187">
        <f>L50+L51+L52+L55</f>
        <v>48450</v>
      </c>
      <c r="M49" s="187">
        <f t="shared" si="0"/>
        <v>254450</v>
      </c>
      <c r="N49" s="272">
        <f>N50+N51+N53</f>
        <v>185007</v>
      </c>
      <c r="O49" s="272">
        <f>O50+O51+O53</f>
        <v>185007</v>
      </c>
    </row>
    <row r="50" spans="1:15" ht="14.25" customHeight="1">
      <c r="A50" s="184">
        <v>41</v>
      </c>
      <c r="B50" s="188" t="s">
        <v>297</v>
      </c>
      <c r="C50" s="188" t="s">
        <v>227</v>
      </c>
      <c r="D50" s="188" t="s">
        <v>294</v>
      </c>
      <c r="E50" s="188" t="s">
        <v>236</v>
      </c>
      <c r="F50" s="188" t="s">
        <v>241</v>
      </c>
      <c r="G50" s="188" t="s">
        <v>236</v>
      </c>
      <c r="H50" s="188" t="s">
        <v>234</v>
      </c>
      <c r="I50" s="188" t="s">
        <v>278</v>
      </c>
      <c r="J50" s="189" t="s">
        <v>298</v>
      </c>
      <c r="K50" s="187">
        <v>36000</v>
      </c>
      <c r="L50" s="187">
        <f>10000+5000</f>
        <v>15000</v>
      </c>
      <c r="M50" s="187">
        <f t="shared" si="0"/>
        <v>51000</v>
      </c>
      <c r="N50" s="272">
        <v>44906</v>
      </c>
      <c r="O50" s="272">
        <v>44906</v>
      </c>
    </row>
    <row r="51" spans="1:15">
      <c r="A51" s="202">
        <v>42</v>
      </c>
      <c r="B51" s="188" t="s">
        <v>297</v>
      </c>
      <c r="C51" s="188" t="s">
        <v>227</v>
      </c>
      <c r="D51" s="188" t="s">
        <v>294</v>
      </c>
      <c r="E51" s="188" t="s">
        <v>236</v>
      </c>
      <c r="F51" s="188" t="s">
        <v>249</v>
      </c>
      <c r="G51" s="188" t="s">
        <v>236</v>
      </c>
      <c r="H51" s="188" t="s">
        <v>234</v>
      </c>
      <c r="I51" s="188" t="s">
        <v>278</v>
      </c>
      <c r="J51" s="189" t="s">
        <v>299</v>
      </c>
      <c r="K51" s="187">
        <v>15000</v>
      </c>
      <c r="L51" s="187">
        <v>-7900</v>
      </c>
      <c r="M51" s="187">
        <f t="shared" si="0"/>
        <v>7100</v>
      </c>
      <c r="N51" s="272">
        <v>8750</v>
      </c>
      <c r="O51" s="272">
        <v>8750</v>
      </c>
    </row>
    <row r="52" spans="1:15">
      <c r="A52" s="202">
        <v>43</v>
      </c>
      <c r="B52" s="188" t="s">
        <v>297</v>
      </c>
      <c r="C52" s="188" t="s">
        <v>227</v>
      </c>
      <c r="D52" s="188" t="s">
        <v>294</v>
      </c>
      <c r="E52" s="188" t="s">
        <v>236</v>
      </c>
      <c r="F52" s="188" t="s">
        <v>251</v>
      </c>
      <c r="G52" s="188" t="s">
        <v>236</v>
      </c>
      <c r="H52" s="188" t="s">
        <v>234</v>
      </c>
      <c r="I52" s="188" t="s">
        <v>278</v>
      </c>
      <c r="J52" s="190" t="s">
        <v>1068</v>
      </c>
      <c r="K52" s="187">
        <f>K53+K54</f>
        <v>135000</v>
      </c>
      <c r="L52" s="187">
        <f>L53+L54</f>
        <v>45350</v>
      </c>
      <c r="M52" s="187">
        <f t="shared" si="0"/>
        <v>180350</v>
      </c>
      <c r="N52" s="272">
        <v>0</v>
      </c>
      <c r="O52" s="272">
        <v>0</v>
      </c>
    </row>
    <row r="53" spans="1:15">
      <c r="A53" s="202">
        <v>44</v>
      </c>
      <c r="B53" s="188" t="s">
        <v>297</v>
      </c>
      <c r="C53" s="188" t="s">
        <v>227</v>
      </c>
      <c r="D53" s="188" t="s">
        <v>294</v>
      </c>
      <c r="E53" s="188" t="s">
        <v>236</v>
      </c>
      <c r="F53" s="188" t="s">
        <v>300</v>
      </c>
      <c r="G53" s="188" t="s">
        <v>236</v>
      </c>
      <c r="H53" s="188" t="s">
        <v>234</v>
      </c>
      <c r="I53" s="188" t="s">
        <v>278</v>
      </c>
      <c r="J53" s="189" t="s">
        <v>301</v>
      </c>
      <c r="K53" s="187">
        <v>130000</v>
      </c>
      <c r="L53" s="187">
        <v>48000</v>
      </c>
      <c r="M53" s="187">
        <f t="shared" si="0"/>
        <v>178000</v>
      </c>
      <c r="N53" s="272">
        <v>131351</v>
      </c>
      <c r="O53" s="272">
        <v>131351</v>
      </c>
    </row>
    <row r="54" spans="1:15">
      <c r="A54" s="202">
        <v>45</v>
      </c>
      <c r="B54" s="188" t="s">
        <v>297</v>
      </c>
      <c r="C54" s="188" t="s">
        <v>227</v>
      </c>
      <c r="D54" s="188" t="s">
        <v>294</v>
      </c>
      <c r="E54" s="188" t="s">
        <v>236</v>
      </c>
      <c r="F54" s="188" t="s">
        <v>1069</v>
      </c>
      <c r="G54" s="188" t="s">
        <v>236</v>
      </c>
      <c r="H54" s="188" t="s">
        <v>234</v>
      </c>
      <c r="I54" s="188" t="s">
        <v>278</v>
      </c>
      <c r="J54" s="191" t="s">
        <v>1070</v>
      </c>
      <c r="K54" s="187">
        <v>5000</v>
      </c>
      <c r="L54" s="187">
        <v>-2650</v>
      </c>
      <c r="M54" s="187">
        <f t="shared" si="0"/>
        <v>2350</v>
      </c>
      <c r="N54" s="272">
        <v>0</v>
      </c>
      <c r="O54" s="272">
        <v>0</v>
      </c>
    </row>
    <row r="55" spans="1:15" ht="25.5" customHeight="1">
      <c r="A55" s="184">
        <v>46</v>
      </c>
      <c r="B55" s="188" t="s">
        <v>297</v>
      </c>
      <c r="C55" s="188" t="s">
        <v>227</v>
      </c>
      <c r="D55" s="188" t="s">
        <v>294</v>
      </c>
      <c r="E55" s="188" t="s">
        <v>236</v>
      </c>
      <c r="F55" s="188" t="s">
        <v>285</v>
      </c>
      <c r="G55" s="188" t="s">
        <v>236</v>
      </c>
      <c r="H55" s="188" t="s">
        <v>234</v>
      </c>
      <c r="I55" s="188" t="s">
        <v>278</v>
      </c>
      <c r="J55" s="192" t="s">
        <v>1071</v>
      </c>
      <c r="K55" s="187">
        <v>20000</v>
      </c>
      <c r="L55" s="187">
        <v>-4000</v>
      </c>
      <c r="M55" s="187">
        <f t="shared" si="0"/>
        <v>16000</v>
      </c>
      <c r="N55" s="272">
        <v>0</v>
      </c>
      <c r="O55" s="272">
        <v>0</v>
      </c>
    </row>
    <row r="56" spans="1:15" ht="26.4">
      <c r="A56" s="202">
        <v>47</v>
      </c>
      <c r="B56" s="188" t="s">
        <v>232</v>
      </c>
      <c r="C56" s="188" t="s">
        <v>227</v>
      </c>
      <c r="D56" s="188" t="s">
        <v>302</v>
      </c>
      <c r="E56" s="188" t="s">
        <v>233</v>
      </c>
      <c r="F56" s="188" t="s">
        <v>232</v>
      </c>
      <c r="G56" s="188" t="s">
        <v>233</v>
      </c>
      <c r="H56" s="188" t="s">
        <v>234</v>
      </c>
      <c r="I56" s="188" t="s">
        <v>232</v>
      </c>
      <c r="J56" s="189" t="s">
        <v>1072</v>
      </c>
      <c r="K56" s="187">
        <f>K57</f>
        <v>1732465.51</v>
      </c>
      <c r="L56" s="187">
        <f>L57</f>
        <v>5757702.96</v>
      </c>
      <c r="M56" s="187">
        <f>M57</f>
        <v>7490168.4699999997</v>
      </c>
      <c r="N56" s="272">
        <f>N57</f>
        <v>209268.2</v>
      </c>
      <c r="O56" s="272">
        <f>O57</f>
        <v>212392.22</v>
      </c>
    </row>
    <row r="57" spans="1:15">
      <c r="A57" s="202">
        <v>48</v>
      </c>
      <c r="B57" s="188" t="s">
        <v>232</v>
      </c>
      <c r="C57" s="188" t="s">
        <v>227</v>
      </c>
      <c r="D57" s="188" t="s">
        <v>302</v>
      </c>
      <c r="E57" s="188" t="s">
        <v>243</v>
      </c>
      <c r="F57" s="188" t="s">
        <v>232</v>
      </c>
      <c r="G57" s="188" t="s">
        <v>233</v>
      </c>
      <c r="H57" s="188" t="s">
        <v>234</v>
      </c>
      <c r="I57" s="188" t="s">
        <v>303</v>
      </c>
      <c r="J57" s="189" t="s">
        <v>304</v>
      </c>
      <c r="K57" s="187">
        <f>K58+K60</f>
        <v>1732465.51</v>
      </c>
      <c r="L57" s="187">
        <f>L58+L60</f>
        <v>5757702.96</v>
      </c>
      <c r="M57" s="187">
        <f>K57+L57</f>
        <v>7490168.4699999997</v>
      </c>
      <c r="N57" s="272">
        <f>N58+N65</f>
        <v>209268.2</v>
      </c>
      <c r="O57" s="272">
        <f>O58+O65</f>
        <v>212392.22</v>
      </c>
    </row>
    <row r="58" spans="1:15" ht="26.4">
      <c r="A58" s="202">
        <v>49</v>
      </c>
      <c r="B58" s="188" t="s">
        <v>203</v>
      </c>
      <c r="C58" s="188" t="s">
        <v>227</v>
      </c>
      <c r="D58" s="188" t="s">
        <v>302</v>
      </c>
      <c r="E58" s="188" t="s">
        <v>243</v>
      </c>
      <c r="F58" s="188" t="s">
        <v>305</v>
      </c>
      <c r="G58" s="188" t="s">
        <v>233</v>
      </c>
      <c r="H58" s="188" t="s">
        <v>234</v>
      </c>
      <c r="I58" s="188" t="s">
        <v>303</v>
      </c>
      <c r="J58" s="189" t="s">
        <v>306</v>
      </c>
      <c r="K58" s="187">
        <f>K59</f>
        <v>205190.34</v>
      </c>
      <c r="L58" s="187">
        <f>L59</f>
        <v>-19191.599999999999</v>
      </c>
      <c r="M58" s="187">
        <f t="shared" si="0"/>
        <v>185998.74</v>
      </c>
      <c r="N58" s="272">
        <f>N59</f>
        <v>208268.2</v>
      </c>
      <c r="O58" s="272">
        <f>O59</f>
        <v>211392.22</v>
      </c>
    </row>
    <row r="59" spans="1:15" ht="26.4">
      <c r="A59" s="202">
        <v>50</v>
      </c>
      <c r="B59" s="188" t="s">
        <v>203</v>
      </c>
      <c r="C59" s="188" t="s">
        <v>227</v>
      </c>
      <c r="D59" s="188" t="s">
        <v>302</v>
      </c>
      <c r="E59" s="188" t="s">
        <v>243</v>
      </c>
      <c r="F59" s="188" t="s">
        <v>307</v>
      </c>
      <c r="G59" s="188" t="s">
        <v>265</v>
      </c>
      <c r="H59" s="188" t="s">
        <v>234</v>
      </c>
      <c r="I59" s="188" t="s">
        <v>303</v>
      </c>
      <c r="J59" s="189" t="s">
        <v>308</v>
      </c>
      <c r="K59" s="187">
        <v>205190.34</v>
      </c>
      <c r="L59" s="187">
        <f>-3054.19+-16137.41</f>
        <v>-19191.599999999999</v>
      </c>
      <c r="M59" s="187">
        <f t="shared" si="0"/>
        <v>185998.74</v>
      </c>
      <c r="N59" s="272">
        <v>208268.2</v>
      </c>
      <c r="O59" s="272">
        <v>211392.22</v>
      </c>
    </row>
    <row r="60" spans="1:15">
      <c r="A60" s="184">
        <v>51</v>
      </c>
      <c r="B60" s="188" t="s">
        <v>232</v>
      </c>
      <c r="C60" s="188" t="s">
        <v>227</v>
      </c>
      <c r="D60" s="188" t="s">
        <v>302</v>
      </c>
      <c r="E60" s="188" t="s">
        <v>243</v>
      </c>
      <c r="F60" s="188" t="s">
        <v>309</v>
      </c>
      <c r="G60" s="188" t="s">
        <v>233</v>
      </c>
      <c r="H60" s="188" t="s">
        <v>234</v>
      </c>
      <c r="I60" s="188" t="s">
        <v>303</v>
      </c>
      <c r="J60" s="222" t="s">
        <v>1174</v>
      </c>
      <c r="K60" s="187">
        <f>K61</f>
        <v>1527275.17</v>
      </c>
      <c r="L60" s="187">
        <f>L61</f>
        <v>5776894.5599999996</v>
      </c>
      <c r="M60" s="187">
        <f>M61</f>
        <v>7304169.7299999995</v>
      </c>
      <c r="N60" s="272">
        <v>0</v>
      </c>
      <c r="O60" s="272">
        <v>0</v>
      </c>
    </row>
    <row r="61" spans="1:15" ht="15" customHeight="1">
      <c r="A61" s="202">
        <v>52</v>
      </c>
      <c r="B61" s="188" t="s">
        <v>232</v>
      </c>
      <c r="C61" s="188" t="s">
        <v>227</v>
      </c>
      <c r="D61" s="188" t="s">
        <v>302</v>
      </c>
      <c r="E61" s="188" t="s">
        <v>243</v>
      </c>
      <c r="F61" s="188" t="s">
        <v>1073</v>
      </c>
      <c r="G61" s="188" t="s">
        <v>265</v>
      </c>
      <c r="H61" s="188" t="s">
        <v>234</v>
      </c>
      <c r="I61" s="188" t="s">
        <v>303</v>
      </c>
      <c r="J61" s="258" t="s">
        <v>100</v>
      </c>
      <c r="K61" s="187">
        <f>K62+K65</f>
        <v>1527275.17</v>
      </c>
      <c r="L61" s="187">
        <f>L62+L65+L71</f>
        <v>5776894.5599999996</v>
      </c>
      <c r="M61" s="187">
        <f>K61+L61</f>
        <v>7304169.7299999995</v>
      </c>
      <c r="N61" s="272">
        <v>0</v>
      </c>
      <c r="O61" s="272">
        <v>0</v>
      </c>
    </row>
    <row r="62" spans="1:15" ht="26.4">
      <c r="A62" s="202">
        <v>53</v>
      </c>
      <c r="B62" s="188" t="s">
        <v>232</v>
      </c>
      <c r="C62" s="188" t="s">
        <v>227</v>
      </c>
      <c r="D62" s="188" t="s">
        <v>302</v>
      </c>
      <c r="E62" s="188" t="s">
        <v>243</v>
      </c>
      <c r="F62" s="188" t="s">
        <v>1073</v>
      </c>
      <c r="G62" s="188" t="s">
        <v>265</v>
      </c>
      <c r="H62" s="188" t="s">
        <v>1074</v>
      </c>
      <c r="I62" s="188" t="s">
        <v>303</v>
      </c>
      <c r="J62" s="193" t="s">
        <v>1155</v>
      </c>
      <c r="K62" s="187">
        <f>K63+K64</f>
        <v>1336171.22</v>
      </c>
      <c r="L62" s="187">
        <f>L63+L64</f>
        <v>5727500</v>
      </c>
      <c r="M62" s="187">
        <f>M63+M64</f>
        <v>7063671.2199999997</v>
      </c>
      <c r="N62" s="272">
        <v>0</v>
      </c>
      <c r="O62" s="272">
        <v>0</v>
      </c>
    </row>
    <row r="63" spans="1:15" ht="26.4">
      <c r="A63" s="202">
        <v>54</v>
      </c>
      <c r="B63" s="188" t="s">
        <v>188</v>
      </c>
      <c r="C63" s="188" t="s">
        <v>227</v>
      </c>
      <c r="D63" s="188" t="s">
        <v>302</v>
      </c>
      <c r="E63" s="188" t="s">
        <v>243</v>
      </c>
      <c r="F63" s="188" t="s">
        <v>1073</v>
      </c>
      <c r="G63" s="188" t="s">
        <v>265</v>
      </c>
      <c r="H63" s="188" t="s">
        <v>1074</v>
      </c>
      <c r="I63" s="188" t="s">
        <v>303</v>
      </c>
      <c r="J63" s="193" t="s">
        <v>1155</v>
      </c>
      <c r="K63" s="187">
        <v>67045.22</v>
      </c>
      <c r="L63" s="187">
        <v>5727500</v>
      </c>
      <c r="M63" s="187">
        <f t="shared" si="0"/>
        <v>5794545.2199999997</v>
      </c>
      <c r="N63" s="272">
        <v>0</v>
      </c>
      <c r="O63" s="272">
        <v>0</v>
      </c>
    </row>
    <row r="64" spans="1:15" ht="30.75" customHeight="1">
      <c r="A64" s="202">
        <v>55</v>
      </c>
      <c r="B64" s="188" t="s">
        <v>194</v>
      </c>
      <c r="C64" s="188" t="s">
        <v>227</v>
      </c>
      <c r="D64" s="188" t="s">
        <v>302</v>
      </c>
      <c r="E64" s="188" t="s">
        <v>243</v>
      </c>
      <c r="F64" s="188" t="s">
        <v>1073</v>
      </c>
      <c r="G64" s="188" t="s">
        <v>265</v>
      </c>
      <c r="H64" s="188" t="s">
        <v>1074</v>
      </c>
      <c r="I64" s="188" t="s">
        <v>303</v>
      </c>
      <c r="J64" s="193" t="s">
        <v>1155</v>
      </c>
      <c r="K64" s="187">
        <v>1269126</v>
      </c>
      <c r="L64" s="187">
        <v>0</v>
      </c>
      <c r="M64" s="187">
        <f t="shared" si="0"/>
        <v>1269126</v>
      </c>
      <c r="N64" s="272">
        <v>0</v>
      </c>
      <c r="O64" s="272">
        <v>0</v>
      </c>
    </row>
    <row r="65" spans="1:15" ht="30.75" customHeight="1">
      <c r="A65" s="184">
        <v>56</v>
      </c>
      <c r="B65" s="188" t="s">
        <v>232</v>
      </c>
      <c r="C65" s="188" t="s">
        <v>227</v>
      </c>
      <c r="D65" s="188" t="s">
        <v>302</v>
      </c>
      <c r="E65" s="188" t="s">
        <v>243</v>
      </c>
      <c r="F65" s="188" t="s">
        <v>1073</v>
      </c>
      <c r="G65" s="188" t="s">
        <v>265</v>
      </c>
      <c r="H65" s="188" t="s">
        <v>1075</v>
      </c>
      <c r="I65" s="188" t="s">
        <v>303</v>
      </c>
      <c r="J65" s="193" t="s">
        <v>1175</v>
      </c>
      <c r="K65" s="187">
        <f>K66+K69</f>
        <v>191103.95</v>
      </c>
      <c r="L65" s="187">
        <f>L66+L67+L68+L69+L70</f>
        <v>40402.68</v>
      </c>
      <c r="M65" s="187">
        <f t="shared" si="0"/>
        <v>231506.63</v>
      </c>
      <c r="N65" s="272">
        <v>1000</v>
      </c>
      <c r="O65" s="272">
        <v>1000</v>
      </c>
    </row>
    <row r="66" spans="1:15" ht="24.75" customHeight="1">
      <c r="A66" s="202">
        <v>57</v>
      </c>
      <c r="B66" s="188" t="s">
        <v>95</v>
      </c>
      <c r="C66" s="188" t="s">
        <v>227</v>
      </c>
      <c r="D66" s="188" t="s">
        <v>302</v>
      </c>
      <c r="E66" s="188" t="s">
        <v>243</v>
      </c>
      <c r="F66" s="188" t="s">
        <v>1073</v>
      </c>
      <c r="G66" s="188" t="s">
        <v>265</v>
      </c>
      <c r="H66" s="188" t="s">
        <v>1075</v>
      </c>
      <c r="I66" s="188" t="s">
        <v>303</v>
      </c>
      <c r="J66" s="193" t="s">
        <v>1175</v>
      </c>
      <c r="K66" s="187">
        <v>22050.73</v>
      </c>
      <c r="L66" s="187">
        <v>6894.42</v>
      </c>
      <c r="M66" s="187">
        <f t="shared" si="0"/>
        <v>28945.15</v>
      </c>
      <c r="N66" s="272">
        <v>0</v>
      </c>
      <c r="O66" s="272">
        <v>0</v>
      </c>
    </row>
    <row r="67" spans="1:15" ht="24.75" customHeight="1">
      <c r="A67" s="202">
        <v>58</v>
      </c>
      <c r="B67" s="188" t="s">
        <v>171</v>
      </c>
      <c r="C67" s="188" t="s">
        <v>227</v>
      </c>
      <c r="D67" s="188" t="s">
        <v>302</v>
      </c>
      <c r="E67" s="188" t="s">
        <v>243</v>
      </c>
      <c r="F67" s="188" t="s">
        <v>1073</v>
      </c>
      <c r="G67" s="188" t="s">
        <v>265</v>
      </c>
      <c r="H67" s="188" t="s">
        <v>1075</v>
      </c>
      <c r="I67" s="188" t="s">
        <v>303</v>
      </c>
      <c r="J67" s="193" t="s">
        <v>1175</v>
      </c>
      <c r="K67" s="187">
        <v>0</v>
      </c>
      <c r="L67" s="187">
        <v>5347.3</v>
      </c>
      <c r="M67" s="187">
        <f>K67+L67</f>
        <v>5347.3</v>
      </c>
      <c r="N67" s="272">
        <v>0</v>
      </c>
      <c r="O67" s="272">
        <v>0</v>
      </c>
    </row>
    <row r="68" spans="1:15" ht="24.75" customHeight="1">
      <c r="A68" s="202">
        <v>59</v>
      </c>
      <c r="B68" s="188" t="s">
        <v>188</v>
      </c>
      <c r="C68" s="188" t="s">
        <v>227</v>
      </c>
      <c r="D68" s="188" t="s">
        <v>302</v>
      </c>
      <c r="E68" s="188" t="s">
        <v>243</v>
      </c>
      <c r="F68" s="188" t="s">
        <v>1073</v>
      </c>
      <c r="G68" s="188" t="s">
        <v>265</v>
      </c>
      <c r="H68" s="188" t="s">
        <v>1075</v>
      </c>
      <c r="I68" s="188" t="s">
        <v>303</v>
      </c>
      <c r="J68" s="193" t="s">
        <v>1175</v>
      </c>
      <c r="K68" s="187">
        <v>0</v>
      </c>
      <c r="L68" s="187">
        <v>12100</v>
      </c>
      <c r="M68" s="187">
        <f t="shared" si="0"/>
        <v>12100</v>
      </c>
      <c r="N68" s="272">
        <v>0</v>
      </c>
      <c r="O68" s="272">
        <v>0</v>
      </c>
    </row>
    <row r="69" spans="1:15" ht="30" customHeight="1">
      <c r="A69" s="202">
        <v>60</v>
      </c>
      <c r="B69" s="188" t="s">
        <v>194</v>
      </c>
      <c r="C69" s="188" t="s">
        <v>227</v>
      </c>
      <c r="D69" s="188" t="s">
        <v>302</v>
      </c>
      <c r="E69" s="188" t="s">
        <v>243</v>
      </c>
      <c r="F69" s="188" t="s">
        <v>1073</v>
      </c>
      <c r="G69" s="188" t="s">
        <v>265</v>
      </c>
      <c r="H69" s="188" t="s">
        <v>1075</v>
      </c>
      <c r="I69" s="188" t="s">
        <v>303</v>
      </c>
      <c r="J69" s="193" t="s">
        <v>1175</v>
      </c>
      <c r="K69" s="187">
        <v>169053.22</v>
      </c>
      <c r="L69" s="187">
        <v>15032.09</v>
      </c>
      <c r="M69" s="187">
        <f t="shared" si="0"/>
        <v>184085.31</v>
      </c>
      <c r="N69" s="272">
        <v>0</v>
      </c>
      <c r="O69" s="272">
        <v>0</v>
      </c>
    </row>
    <row r="70" spans="1:15" ht="27.75" customHeight="1">
      <c r="A70" s="184">
        <v>61</v>
      </c>
      <c r="B70" s="188" t="s">
        <v>203</v>
      </c>
      <c r="C70" s="188" t="s">
        <v>227</v>
      </c>
      <c r="D70" s="188" t="s">
        <v>302</v>
      </c>
      <c r="E70" s="188" t="s">
        <v>243</v>
      </c>
      <c r="F70" s="188" t="s">
        <v>1073</v>
      </c>
      <c r="G70" s="188" t="s">
        <v>265</v>
      </c>
      <c r="H70" s="188" t="s">
        <v>1075</v>
      </c>
      <c r="I70" s="188" t="s">
        <v>303</v>
      </c>
      <c r="J70" s="193" t="s">
        <v>1175</v>
      </c>
      <c r="K70" s="187">
        <v>0</v>
      </c>
      <c r="L70" s="187">
        <v>1028.8699999999999</v>
      </c>
      <c r="M70" s="187">
        <f t="shared" si="0"/>
        <v>1028.8699999999999</v>
      </c>
      <c r="N70" s="272">
        <v>0</v>
      </c>
      <c r="O70" s="272">
        <v>0</v>
      </c>
    </row>
    <row r="71" spans="1:15" ht="22.5" customHeight="1">
      <c r="A71" s="202">
        <v>62</v>
      </c>
      <c r="B71" s="188" t="s">
        <v>203</v>
      </c>
      <c r="C71" s="188" t="s">
        <v>227</v>
      </c>
      <c r="D71" s="188" t="s">
        <v>302</v>
      </c>
      <c r="E71" s="188" t="s">
        <v>243</v>
      </c>
      <c r="F71" s="188" t="s">
        <v>1073</v>
      </c>
      <c r="G71" s="188" t="s">
        <v>265</v>
      </c>
      <c r="H71" s="188" t="s">
        <v>1221</v>
      </c>
      <c r="I71" s="188" t="s">
        <v>303</v>
      </c>
      <c r="J71" s="259" t="s">
        <v>100</v>
      </c>
      <c r="K71" s="187">
        <v>0</v>
      </c>
      <c r="L71" s="187">
        <v>8991.8799999999992</v>
      </c>
      <c r="M71" s="187">
        <f>K71+L71</f>
        <v>8991.8799999999992</v>
      </c>
      <c r="N71" s="272">
        <v>0</v>
      </c>
      <c r="O71" s="272">
        <v>0</v>
      </c>
    </row>
    <row r="72" spans="1:15" ht="26.4">
      <c r="A72" s="202">
        <v>63</v>
      </c>
      <c r="B72" s="188" t="s">
        <v>232</v>
      </c>
      <c r="C72" s="188" t="s">
        <v>227</v>
      </c>
      <c r="D72" s="188" t="s">
        <v>310</v>
      </c>
      <c r="E72" s="188" t="s">
        <v>233</v>
      </c>
      <c r="F72" s="188" t="s">
        <v>232</v>
      </c>
      <c r="G72" s="188" t="s">
        <v>233</v>
      </c>
      <c r="H72" s="188" t="s">
        <v>234</v>
      </c>
      <c r="I72" s="188" t="s">
        <v>232</v>
      </c>
      <c r="J72" s="189" t="s">
        <v>311</v>
      </c>
      <c r="K72" s="187">
        <f>K73+K76+K81</f>
        <v>993400</v>
      </c>
      <c r="L72" s="187">
        <f>L73+L76+L81</f>
        <v>1214760.8199999998</v>
      </c>
      <c r="M72" s="187">
        <f t="shared" si="0"/>
        <v>2208160.8199999998</v>
      </c>
      <c r="N72" s="272">
        <f>N73+N76+N81</f>
        <v>410000</v>
      </c>
      <c r="O72" s="272">
        <f>O73+O76+O81</f>
        <v>260000</v>
      </c>
    </row>
    <row r="73" spans="1:15" ht="54" customHeight="1">
      <c r="A73" s="202">
        <v>64</v>
      </c>
      <c r="B73" s="188" t="s">
        <v>171</v>
      </c>
      <c r="C73" s="188" t="s">
        <v>227</v>
      </c>
      <c r="D73" s="188" t="s">
        <v>310</v>
      </c>
      <c r="E73" s="188" t="s">
        <v>243</v>
      </c>
      <c r="F73" s="188" t="s">
        <v>232</v>
      </c>
      <c r="G73" s="188" t="s">
        <v>233</v>
      </c>
      <c r="H73" s="188" t="s">
        <v>234</v>
      </c>
      <c r="I73" s="188" t="s">
        <v>232</v>
      </c>
      <c r="J73" s="189" t="s">
        <v>312</v>
      </c>
      <c r="K73" s="187">
        <f>K74</f>
        <v>300000</v>
      </c>
      <c r="L73" s="187">
        <f>L74</f>
        <v>-273880</v>
      </c>
      <c r="M73" s="187">
        <f t="shared" si="0"/>
        <v>26120</v>
      </c>
      <c r="N73" s="272">
        <f>N74</f>
        <v>200000</v>
      </c>
      <c r="O73" s="272">
        <f>O74</f>
        <v>200000</v>
      </c>
    </row>
    <row r="74" spans="1:15" ht="66.75" customHeight="1">
      <c r="A74" s="202">
        <v>65</v>
      </c>
      <c r="B74" s="188" t="s">
        <v>171</v>
      </c>
      <c r="C74" s="188" t="s">
        <v>227</v>
      </c>
      <c r="D74" s="188" t="s">
        <v>310</v>
      </c>
      <c r="E74" s="188" t="s">
        <v>243</v>
      </c>
      <c r="F74" s="188" t="s">
        <v>313</v>
      </c>
      <c r="G74" s="188" t="s">
        <v>265</v>
      </c>
      <c r="H74" s="188" t="s">
        <v>234</v>
      </c>
      <c r="I74" s="188" t="s">
        <v>314</v>
      </c>
      <c r="J74" s="189" t="s">
        <v>198</v>
      </c>
      <c r="K74" s="187">
        <f>K75</f>
        <v>300000</v>
      </c>
      <c r="L74" s="187">
        <f>L75</f>
        <v>-273880</v>
      </c>
      <c r="M74" s="187">
        <f t="shared" si="0"/>
        <v>26120</v>
      </c>
      <c r="N74" s="272">
        <f>N75</f>
        <v>200000</v>
      </c>
      <c r="O74" s="272">
        <f>O75</f>
        <v>200000</v>
      </c>
    </row>
    <row r="75" spans="1:15" ht="67.5" customHeight="1">
      <c r="A75" s="184">
        <v>66</v>
      </c>
      <c r="B75" s="188" t="s">
        <v>171</v>
      </c>
      <c r="C75" s="188" t="s">
        <v>227</v>
      </c>
      <c r="D75" s="188" t="s">
        <v>310</v>
      </c>
      <c r="E75" s="188" t="s">
        <v>243</v>
      </c>
      <c r="F75" s="188" t="s">
        <v>315</v>
      </c>
      <c r="G75" s="188" t="s">
        <v>265</v>
      </c>
      <c r="H75" s="188" t="s">
        <v>234</v>
      </c>
      <c r="I75" s="188" t="s">
        <v>314</v>
      </c>
      <c r="J75" s="189" t="s">
        <v>316</v>
      </c>
      <c r="K75" s="187">
        <v>300000</v>
      </c>
      <c r="L75" s="187">
        <v>-273880</v>
      </c>
      <c r="M75" s="187">
        <f t="shared" si="0"/>
        <v>26120</v>
      </c>
      <c r="N75" s="272">
        <v>200000</v>
      </c>
      <c r="O75" s="272">
        <v>200000</v>
      </c>
    </row>
    <row r="76" spans="1:15" ht="26.4">
      <c r="A76" s="202">
        <v>67</v>
      </c>
      <c r="B76" s="188" t="s">
        <v>171</v>
      </c>
      <c r="C76" s="188" t="s">
        <v>227</v>
      </c>
      <c r="D76" s="188" t="s">
        <v>310</v>
      </c>
      <c r="E76" s="188" t="s">
        <v>317</v>
      </c>
      <c r="F76" s="188" t="s">
        <v>232</v>
      </c>
      <c r="G76" s="188" t="s">
        <v>233</v>
      </c>
      <c r="H76" s="188" t="s">
        <v>234</v>
      </c>
      <c r="I76" s="188" t="s">
        <v>318</v>
      </c>
      <c r="J76" s="189" t="s">
        <v>319</v>
      </c>
      <c r="K76" s="187">
        <f>K77+K79</f>
        <v>681300</v>
      </c>
      <c r="L76" s="187">
        <f>L77+L79</f>
        <v>1420488.65</v>
      </c>
      <c r="M76" s="187">
        <f t="shared" si="0"/>
        <v>2101788.65</v>
      </c>
      <c r="N76" s="272">
        <f>N77+N79</f>
        <v>200000</v>
      </c>
      <c r="O76" s="272">
        <f>O77+O79</f>
        <v>50000</v>
      </c>
    </row>
    <row r="77" spans="1:15" ht="26.4">
      <c r="A77" s="202">
        <v>68</v>
      </c>
      <c r="B77" s="188" t="s">
        <v>171</v>
      </c>
      <c r="C77" s="188" t="s">
        <v>227</v>
      </c>
      <c r="D77" s="188" t="s">
        <v>310</v>
      </c>
      <c r="E77" s="188" t="s">
        <v>317</v>
      </c>
      <c r="F77" s="188" t="s">
        <v>241</v>
      </c>
      <c r="G77" s="188" t="s">
        <v>233</v>
      </c>
      <c r="H77" s="188" t="s">
        <v>234</v>
      </c>
      <c r="I77" s="188" t="s">
        <v>318</v>
      </c>
      <c r="J77" s="194" t="s">
        <v>320</v>
      </c>
      <c r="K77" s="187">
        <f>K78</f>
        <v>581300</v>
      </c>
      <c r="L77" s="187">
        <f>L78</f>
        <v>1518700</v>
      </c>
      <c r="M77" s="187">
        <f t="shared" si="0"/>
        <v>2100000</v>
      </c>
      <c r="N77" s="272">
        <f>N78</f>
        <v>100000</v>
      </c>
      <c r="O77" s="272">
        <f>O78</f>
        <v>0</v>
      </c>
    </row>
    <row r="78" spans="1:15" ht="39.6">
      <c r="A78" s="202">
        <v>69</v>
      </c>
      <c r="B78" s="188" t="s">
        <v>171</v>
      </c>
      <c r="C78" s="188" t="s">
        <v>227</v>
      </c>
      <c r="D78" s="188" t="s">
        <v>310</v>
      </c>
      <c r="E78" s="188" t="s">
        <v>317</v>
      </c>
      <c r="F78" s="188" t="s">
        <v>171</v>
      </c>
      <c r="G78" s="188" t="s">
        <v>265</v>
      </c>
      <c r="H78" s="188" t="s">
        <v>234</v>
      </c>
      <c r="I78" s="188" t="s">
        <v>318</v>
      </c>
      <c r="J78" s="189" t="s">
        <v>183</v>
      </c>
      <c r="K78" s="187">
        <v>581300</v>
      </c>
      <c r="L78" s="187">
        <v>1518700</v>
      </c>
      <c r="M78" s="187">
        <f t="shared" si="0"/>
        <v>2100000</v>
      </c>
      <c r="N78" s="272">
        <v>100000</v>
      </c>
      <c r="O78" s="272">
        <v>0</v>
      </c>
    </row>
    <row r="79" spans="1:15" ht="39.6">
      <c r="A79" s="202">
        <v>70</v>
      </c>
      <c r="B79" s="188" t="s">
        <v>171</v>
      </c>
      <c r="C79" s="188" t="s">
        <v>227</v>
      </c>
      <c r="D79" s="188" t="s">
        <v>310</v>
      </c>
      <c r="E79" s="188" t="s">
        <v>317</v>
      </c>
      <c r="F79" s="188" t="s">
        <v>247</v>
      </c>
      <c r="G79" s="188" t="s">
        <v>233</v>
      </c>
      <c r="H79" s="188" t="s">
        <v>234</v>
      </c>
      <c r="I79" s="188" t="s">
        <v>318</v>
      </c>
      <c r="J79" s="189" t="s">
        <v>321</v>
      </c>
      <c r="K79" s="187">
        <f>K80</f>
        <v>100000</v>
      </c>
      <c r="L79" s="187">
        <f>L80</f>
        <v>-98211.35</v>
      </c>
      <c r="M79" s="187">
        <f t="shared" si="0"/>
        <v>1788.6499999999942</v>
      </c>
      <c r="N79" s="272">
        <f>N80</f>
        <v>100000</v>
      </c>
      <c r="O79" s="272">
        <f>O80</f>
        <v>50000</v>
      </c>
    </row>
    <row r="80" spans="1:15" ht="39.6">
      <c r="A80" s="184">
        <v>71</v>
      </c>
      <c r="B80" s="188" t="s">
        <v>171</v>
      </c>
      <c r="C80" s="188" t="s">
        <v>227</v>
      </c>
      <c r="D80" s="188" t="s">
        <v>310</v>
      </c>
      <c r="E80" s="188" t="s">
        <v>317</v>
      </c>
      <c r="F80" s="188" t="s">
        <v>283</v>
      </c>
      <c r="G80" s="188" t="s">
        <v>265</v>
      </c>
      <c r="H80" s="188" t="s">
        <v>234</v>
      </c>
      <c r="I80" s="188" t="s">
        <v>318</v>
      </c>
      <c r="J80" s="189" t="s">
        <v>322</v>
      </c>
      <c r="K80" s="187">
        <v>100000</v>
      </c>
      <c r="L80" s="187">
        <v>-98211.35</v>
      </c>
      <c r="M80" s="187">
        <f t="shared" si="0"/>
        <v>1788.6499999999942</v>
      </c>
      <c r="N80" s="272">
        <v>100000</v>
      </c>
      <c r="O80" s="272">
        <v>50000</v>
      </c>
    </row>
    <row r="81" spans="1:15" ht="67.5" customHeight="1">
      <c r="A81" s="202">
        <v>72</v>
      </c>
      <c r="B81" s="188" t="s">
        <v>171</v>
      </c>
      <c r="C81" s="188" t="s">
        <v>227</v>
      </c>
      <c r="D81" s="188" t="s">
        <v>310</v>
      </c>
      <c r="E81" s="188" t="s">
        <v>317</v>
      </c>
      <c r="F81" s="188" t="s">
        <v>323</v>
      </c>
      <c r="G81" s="188" t="s">
        <v>265</v>
      </c>
      <c r="H81" s="188" t="s">
        <v>234</v>
      </c>
      <c r="I81" s="188" t="s">
        <v>318</v>
      </c>
      <c r="J81" s="195" t="s">
        <v>1063</v>
      </c>
      <c r="K81" s="187">
        <v>12100</v>
      </c>
      <c r="L81" s="187">
        <v>68152.17</v>
      </c>
      <c r="M81" s="187">
        <f t="shared" si="0"/>
        <v>80252.17</v>
      </c>
      <c r="N81" s="272">
        <v>10000</v>
      </c>
      <c r="O81" s="272">
        <v>10000</v>
      </c>
    </row>
    <row r="82" spans="1:15">
      <c r="A82" s="202">
        <v>73</v>
      </c>
      <c r="B82" s="185" t="s">
        <v>232</v>
      </c>
      <c r="C82" s="185" t="s">
        <v>227</v>
      </c>
      <c r="D82" s="185" t="s">
        <v>325</v>
      </c>
      <c r="E82" s="185" t="s">
        <v>233</v>
      </c>
      <c r="F82" s="185" t="s">
        <v>232</v>
      </c>
      <c r="G82" s="185" t="s">
        <v>233</v>
      </c>
      <c r="H82" s="185" t="s">
        <v>234</v>
      </c>
      <c r="I82" s="185" t="s">
        <v>232</v>
      </c>
      <c r="J82" s="186" t="s">
        <v>326</v>
      </c>
      <c r="K82" s="187">
        <f>K84+K85+K86+K87+K89+K91+K95+K97+K98</f>
        <v>1589120</v>
      </c>
      <c r="L82" s="187">
        <f>L84+L85+L86+L87+L89+L91+L93+L95+L97+L98</f>
        <v>-111419.28</v>
      </c>
      <c r="M82" s="187">
        <f t="shared" si="0"/>
        <v>1477700.72</v>
      </c>
      <c r="N82" s="272">
        <f>N83+N86+N87+N89+N91+N93+N95+N97+N98</f>
        <v>1234120</v>
      </c>
      <c r="O82" s="272">
        <f>O83+O86+O87+O89+O91+O93+O95+O97+O98</f>
        <v>1234120</v>
      </c>
    </row>
    <row r="83" spans="1:15" ht="26.4">
      <c r="A83" s="202">
        <v>74</v>
      </c>
      <c r="B83" s="185" t="s">
        <v>238</v>
      </c>
      <c r="C83" s="185" t="s">
        <v>227</v>
      </c>
      <c r="D83" s="185" t="s">
        <v>325</v>
      </c>
      <c r="E83" s="185" t="s">
        <v>253</v>
      </c>
      <c r="F83" s="185" t="s">
        <v>232</v>
      </c>
      <c r="G83" s="185" t="s">
        <v>233</v>
      </c>
      <c r="H83" s="185" t="s">
        <v>234</v>
      </c>
      <c r="I83" s="185" t="s">
        <v>327</v>
      </c>
      <c r="J83" s="186" t="s">
        <v>328</v>
      </c>
      <c r="K83" s="187">
        <f>K84+K85</f>
        <v>51120</v>
      </c>
      <c r="L83" s="187">
        <f>L84+L85</f>
        <v>-37300</v>
      </c>
      <c r="M83" s="187">
        <f t="shared" si="0"/>
        <v>13820</v>
      </c>
      <c r="N83" s="272">
        <f>N84+N85</f>
        <v>31120</v>
      </c>
      <c r="O83" s="272">
        <f>O84+O85</f>
        <v>31120</v>
      </c>
    </row>
    <row r="84" spans="1:15" ht="55.5" customHeight="1">
      <c r="A84" s="202">
        <v>75</v>
      </c>
      <c r="B84" s="185" t="s">
        <v>238</v>
      </c>
      <c r="C84" s="185" t="s">
        <v>227</v>
      </c>
      <c r="D84" s="185" t="s">
        <v>325</v>
      </c>
      <c r="E84" s="185" t="s">
        <v>253</v>
      </c>
      <c r="F84" s="185" t="s">
        <v>241</v>
      </c>
      <c r="G84" s="185" t="s">
        <v>236</v>
      </c>
      <c r="H84" s="185" t="s">
        <v>234</v>
      </c>
      <c r="I84" s="185" t="s">
        <v>327</v>
      </c>
      <c r="J84" s="186" t="s">
        <v>1076</v>
      </c>
      <c r="K84" s="187">
        <v>50000</v>
      </c>
      <c r="L84" s="187">
        <v>-37500</v>
      </c>
      <c r="M84" s="187">
        <f t="shared" si="0"/>
        <v>12500</v>
      </c>
      <c r="N84" s="272">
        <v>30000</v>
      </c>
      <c r="O84" s="272">
        <v>30000</v>
      </c>
    </row>
    <row r="85" spans="1:15" ht="39.6">
      <c r="A85" s="184">
        <v>76</v>
      </c>
      <c r="B85" s="185" t="s">
        <v>238</v>
      </c>
      <c r="C85" s="185" t="s">
        <v>227</v>
      </c>
      <c r="D85" s="185" t="s">
        <v>325</v>
      </c>
      <c r="E85" s="185" t="s">
        <v>253</v>
      </c>
      <c r="F85" s="185" t="s">
        <v>249</v>
      </c>
      <c r="G85" s="185" t="s">
        <v>236</v>
      </c>
      <c r="H85" s="185" t="s">
        <v>234</v>
      </c>
      <c r="I85" s="185" t="s">
        <v>327</v>
      </c>
      <c r="J85" s="186" t="s">
        <v>329</v>
      </c>
      <c r="K85" s="187">
        <v>1120</v>
      </c>
      <c r="L85" s="187">
        <v>200</v>
      </c>
      <c r="M85" s="187">
        <f t="shared" si="0"/>
        <v>1320</v>
      </c>
      <c r="N85" s="272">
        <v>1120</v>
      </c>
      <c r="O85" s="272">
        <v>1120</v>
      </c>
    </row>
    <row r="86" spans="1:15" ht="39.75" customHeight="1">
      <c r="A86" s="202">
        <v>77</v>
      </c>
      <c r="B86" s="185" t="s">
        <v>238</v>
      </c>
      <c r="C86" s="185" t="s">
        <v>227</v>
      </c>
      <c r="D86" s="185" t="s">
        <v>325</v>
      </c>
      <c r="E86" s="185" t="s">
        <v>317</v>
      </c>
      <c r="F86" s="185" t="s">
        <v>232</v>
      </c>
      <c r="G86" s="185" t="s">
        <v>236</v>
      </c>
      <c r="H86" s="185" t="s">
        <v>234</v>
      </c>
      <c r="I86" s="185" t="s">
        <v>327</v>
      </c>
      <c r="J86" s="186" t="s">
        <v>330</v>
      </c>
      <c r="K86" s="187">
        <v>40000</v>
      </c>
      <c r="L86" s="187">
        <v>61000</v>
      </c>
      <c r="M86" s="187">
        <f t="shared" ref="M86:M99" si="1">K86+L86</f>
        <v>101000</v>
      </c>
      <c r="N86" s="272">
        <v>30000</v>
      </c>
      <c r="O86" s="272">
        <v>30000</v>
      </c>
    </row>
    <row r="87" spans="1:15" ht="39.6">
      <c r="A87" s="202">
        <v>78</v>
      </c>
      <c r="B87" s="185" t="s">
        <v>331</v>
      </c>
      <c r="C87" s="185" t="s">
        <v>227</v>
      </c>
      <c r="D87" s="185" t="s">
        <v>325</v>
      </c>
      <c r="E87" s="185" t="s">
        <v>272</v>
      </c>
      <c r="F87" s="185" t="s">
        <v>232</v>
      </c>
      <c r="G87" s="185" t="s">
        <v>236</v>
      </c>
      <c r="H87" s="185" t="s">
        <v>234</v>
      </c>
      <c r="I87" s="185" t="s">
        <v>327</v>
      </c>
      <c r="J87" s="186" t="s">
        <v>332</v>
      </c>
      <c r="K87" s="187">
        <f>K88</f>
        <v>180000</v>
      </c>
      <c r="L87" s="187">
        <f>L88</f>
        <v>-77000</v>
      </c>
      <c r="M87" s="187">
        <f t="shared" si="1"/>
        <v>103000</v>
      </c>
      <c r="N87" s="272">
        <f>N88</f>
        <v>160000</v>
      </c>
      <c r="O87" s="272">
        <f>O88</f>
        <v>160000</v>
      </c>
    </row>
    <row r="88" spans="1:15" ht="39.6">
      <c r="A88" s="202">
        <v>79</v>
      </c>
      <c r="B88" s="185" t="s">
        <v>331</v>
      </c>
      <c r="C88" s="185" t="s">
        <v>227</v>
      </c>
      <c r="D88" s="185" t="s">
        <v>325</v>
      </c>
      <c r="E88" s="185" t="s">
        <v>272</v>
      </c>
      <c r="F88" s="185" t="s">
        <v>241</v>
      </c>
      <c r="G88" s="185" t="s">
        <v>236</v>
      </c>
      <c r="H88" s="185" t="s">
        <v>234</v>
      </c>
      <c r="I88" s="185" t="s">
        <v>327</v>
      </c>
      <c r="J88" s="186" t="s">
        <v>333</v>
      </c>
      <c r="K88" s="187">
        <v>180000</v>
      </c>
      <c r="L88" s="187">
        <v>-77000</v>
      </c>
      <c r="M88" s="187">
        <f t="shared" si="1"/>
        <v>103000</v>
      </c>
      <c r="N88" s="272">
        <v>160000</v>
      </c>
      <c r="O88" s="272">
        <v>160000</v>
      </c>
    </row>
    <row r="89" spans="1:15" ht="78.75" customHeight="1">
      <c r="A89" s="202">
        <v>80</v>
      </c>
      <c r="B89" s="185" t="s">
        <v>232</v>
      </c>
      <c r="C89" s="185" t="s">
        <v>227</v>
      </c>
      <c r="D89" s="185" t="s">
        <v>325</v>
      </c>
      <c r="E89" s="185" t="s">
        <v>334</v>
      </c>
      <c r="F89" s="185" t="s">
        <v>232</v>
      </c>
      <c r="G89" s="185" t="s">
        <v>233</v>
      </c>
      <c r="H89" s="185" t="s">
        <v>234</v>
      </c>
      <c r="I89" s="185" t="s">
        <v>327</v>
      </c>
      <c r="J89" s="186" t="s">
        <v>335</v>
      </c>
      <c r="K89" s="187">
        <f>K90</f>
        <v>260000</v>
      </c>
      <c r="L89" s="187">
        <f>L90</f>
        <v>-148000</v>
      </c>
      <c r="M89" s="187">
        <f t="shared" si="1"/>
        <v>112000</v>
      </c>
      <c r="N89" s="272">
        <f>N90</f>
        <v>210000</v>
      </c>
      <c r="O89" s="272">
        <f>O90</f>
        <v>210000</v>
      </c>
    </row>
    <row r="90" spans="1:15" ht="15" customHeight="1">
      <c r="A90" s="184">
        <v>81</v>
      </c>
      <c r="B90" s="185" t="s">
        <v>336</v>
      </c>
      <c r="C90" s="185" t="s">
        <v>227</v>
      </c>
      <c r="D90" s="185" t="s">
        <v>325</v>
      </c>
      <c r="E90" s="185" t="s">
        <v>334</v>
      </c>
      <c r="F90" s="185" t="s">
        <v>305</v>
      </c>
      <c r="G90" s="185" t="s">
        <v>236</v>
      </c>
      <c r="H90" s="185" t="s">
        <v>234</v>
      </c>
      <c r="I90" s="185" t="s">
        <v>327</v>
      </c>
      <c r="J90" s="186" t="s">
        <v>337</v>
      </c>
      <c r="K90" s="187">
        <v>260000</v>
      </c>
      <c r="L90" s="187">
        <v>-148000</v>
      </c>
      <c r="M90" s="187">
        <f t="shared" si="1"/>
        <v>112000</v>
      </c>
      <c r="N90" s="272">
        <v>210000</v>
      </c>
      <c r="O90" s="272">
        <v>210000</v>
      </c>
    </row>
    <row r="91" spans="1:15" ht="26.4">
      <c r="A91" s="202">
        <v>82</v>
      </c>
      <c r="B91" s="185" t="s">
        <v>331</v>
      </c>
      <c r="C91" s="185" t="s">
        <v>227</v>
      </c>
      <c r="D91" s="185" t="s">
        <v>325</v>
      </c>
      <c r="E91" s="185" t="s">
        <v>338</v>
      </c>
      <c r="F91" s="185" t="s">
        <v>232</v>
      </c>
      <c r="G91" s="185" t="s">
        <v>236</v>
      </c>
      <c r="H91" s="185" t="s">
        <v>234</v>
      </c>
      <c r="I91" s="185" t="s">
        <v>327</v>
      </c>
      <c r="J91" s="186" t="s">
        <v>339</v>
      </c>
      <c r="K91" s="187">
        <f>K92</f>
        <v>15000</v>
      </c>
      <c r="L91" s="187">
        <f>L92</f>
        <v>-7000</v>
      </c>
      <c r="M91" s="187">
        <f t="shared" si="1"/>
        <v>8000</v>
      </c>
      <c r="N91" s="272">
        <f>N92</f>
        <v>15000</v>
      </c>
      <c r="O91" s="272">
        <f>O92</f>
        <v>15000</v>
      </c>
    </row>
    <row r="92" spans="1:15" ht="26.4">
      <c r="A92" s="202">
        <v>83</v>
      </c>
      <c r="B92" s="185" t="s">
        <v>331</v>
      </c>
      <c r="C92" s="185" t="s">
        <v>227</v>
      </c>
      <c r="D92" s="185" t="s">
        <v>325</v>
      </c>
      <c r="E92" s="185" t="s">
        <v>338</v>
      </c>
      <c r="F92" s="185" t="s">
        <v>249</v>
      </c>
      <c r="G92" s="185" t="s">
        <v>236</v>
      </c>
      <c r="H92" s="185" t="s">
        <v>234</v>
      </c>
      <c r="I92" s="185" t="s">
        <v>327</v>
      </c>
      <c r="J92" s="186" t="s">
        <v>340</v>
      </c>
      <c r="K92" s="187">
        <v>15000</v>
      </c>
      <c r="L92" s="187">
        <v>-7000</v>
      </c>
      <c r="M92" s="187">
        <f t="shared" si="1"/>
        <v>8000</v>
      </c>
      <c r="N92" s="272">
        <v>15000</v>
      </c>
      <c r="O92" s="272">
        <v>15000</v>
      </c>
    </row>
    <row r="93" spans="1:15" ht="26.4">
      <c r="A93" s="202">
        <v>84</v>
      </c>
      <c r="B93" s="185" t="s">
        <v>203</v>
      </c>
      <c r="C93" s="185" t="s">
        <v>227</v>
      </c>
      <c r="D93" s="185" t="s">
        <v>325</v>
      </c>
      <c r="E93" s="185" t="s">
        <v>1222</v>
      </c>
      <c r="F93" s="185" t="s">
        <v>232</v>
      </c>
      <c r="G93" s="185" t="s">
        <v>233</v>
      </c>
      <c r="H93" s="185" t="s">
        <v>234</v>
      </c>
      <c r="I93" s="185" t="s">
        <v>327</v>
      </c>
      <c r="J93" s="258" t="s">
        <v>1223</v>
      </c>
      <c r="K93" s="187">
        <f>K94</f>
        <v>0</v>
      </c>
      <c r="L93" s="187">
        <f>L94</f>
        <v>55880.72</v>
      </c>
      <c r="M93" s="187">
        <f>K93+L93</f>
        <v>55880.72</v>
      </c>
      <c r="N93" s="272">
        <v>0</v>
      </c>
      <c r="O93" s="272">
        <v>0</v>
      </c>
    </row>
    <row r="94" spans="1:15" ht="43.5" customHeight="1">
      <c r="A94" s="202">
        <v>85</v>
      </c>
      <c r="B94" s="185" t="s">
        <v>203</v>
      </c>
      <c r="C94" s="185" t="s">
        <v>227</v>
      </c>
      <c r="D94" s="185" t="s">
        <v>325</v>
      </c>
      <c r="E94" s="185" t="s">
        <v>1222</v>
      </c>
      <c r="F94" s="185" t="s">
        <v>232</v>
      </c>
      <c r="G94" s="185" t="s">
        <v>265</v>
      </c>
      <c r="H94" s="185" t="s">
        <v>234</v>
      </c>
      <c r="I94" s="185" t="s">
        <v>327</v>
      </c>
      <c r="J94" s="260" t="s">
        <v>1224</v>
      </c>
      <c r="K94" s="187">
        <v>0</v>
      </c>
      <c r="L94" s="187">
        <v>55880.72</v>
      </c>
      <c r="M94" s="187">
        <f>K94+L94</f>
        <v>55880.72</v>
      </c>
      <c r="N94" s="272">
        <v>0</v>
      </c>
      <c r="O94" s="272">
        <v>0</v>
      </c>
    </row>
    <row r="95" spans="1:15" ht="14.25" customHeight="1">
      <c r="A95" s="184">
        <v>86</v>
      </c>
      <c r="B95" s="185" t="s">
        <v>341</v>
      </c>
      <c r="C95" s="185" t="s">
        <v>227</v>
      </c>
      <c r="D95" s="185" t="s">
        <v>325</v>
      </c>
      <c r="E95" s="185" t="s">
        <v>342</v>
      </c>
      <c r="F95" s="185" t="s">
        <v>232</v>
      </c>
      <c r="G95" s="185" t="s">
        <v>233</v>
      </c>
      <c r="H95" s="185" t="s">
        <v>234</v>
      </c>
      <c r="I95" s="185" t="s">
        <v>327</v>
      </c>
      <c r="J95" s="186" t="s">
        <v>343</v>
      </c>
      <c r="K95" s="187">
        <f>K96</f>
        <v>243000</v>
      </c>
      <c r="L95" s="187">
        <f>L96</f>
        <v>-54000</v>
      </c>
      <c r="M95" s="187">
        <f t="shared" si="1"/>
        <v>189000</v>
      </c>
      <c r="N95" s="272">
        <f>N96</f>
        <v>93000</v>
      </c>
      <c r="O95" s="272">
        <f>O96</f>
        <v>93000</v>
      </c>
    </row>
    <row r="96" spans="1:15" ht="26.4">
      <c r="A96" s="202">
        <v>87</v>
      </c>
      <c r="B96" s="185" t="s">
        <v>341</v>
      </c>
      <c r="C96" s="185" t="s">
        <v>227</v>
      </c>
      <c r="D96" s="185" t="s">
        <v>325</v>
      </c>
      <c r="E96" s="185" t="s">
        <v>342</v>
      </c>
      <c r="F96" s="185" t="s">
        <v>249</v>
      </c>
      <c r="G96" s="185" t="s">
        <v>265</v>
      </c>
      <c r="H96" s="185" t="s">
        <v>234</v>
      </c>
      <c r="I96" s="185" t="s">
        <v>327</v>
      </c>
      <c r="J96" s="186" t="s">
        <v>344</v>
      </c>
      <c r="K96" s="187">
        <v>243000</v>
      </c>
      <c r="L96" s="187">
        <v>-54000</v>
      </c>
      <c r="M96" s="187">
        <f t="shared" si="1"/>
        <v>189000</v>
      </c>
      <c r="N96" s="272">
        <v>93000</v>
      </c>
      <c r="O96" s="272">
        <v>93000</v>
      </c>
    </row>
    <row r="97" spans="1:15" ht="52.5" customHeight="1">
      <c r="A97" s="202">
        <v>88</v>
      </c>
      <c r="B97" s="185" t="s">
        <v>232</v>
      </c>
      <c r="C97" s="185" t="s">
        <v>227</v>
      </c>
      <c r="D97" s="185" t="s">
        <v>325</v>
      </c>
      <c r="E97" s="185" t="s">
        <v>345</v>
      </c>
      <c r="F97" s="185" t="s">
        <v>232</v>
      </c>
      <c r="G97" s="185" t="s">
        <v>236</v>
      </c>
      <c r="H97" s="185" t="s">
        <v>234</v>
      </c>
      <c r="I97" s="185" t="s">
        <v>327</v>
      </c>
      <c r="J97" s="186" t="s">
        <v>346</v>
      </c>
      <c r="K97" s="187">
        <v>100000</v>
      </c>
      <c r="L97" s="187">
        <v>-5000</v>
      </c>
      <c r="M97" s="187">
        <f t="shared" si="1"/>
        <v>95000</v>
      </c>
      <c r="N97" s="272">
        <v>45000</v>
      </c>
      <c r="O97" s="272">
        <v>45000</v>
      </c>
    </row>
    <row r="98" spans="1:15" ht="27.75" customHeight="1">
      <c r="A98" s="202">
        <v>89</v>
      </c>
      <c r="B98" s="185" t="s">
        <v>232</v>
      </c>
      <c r="C98" s="185" t="s">
        <v>227</v>
      </c>
      <c r="D98" s="185" t="s">
        <v>325</v>
      </c>
      <c r="E98" s="185" t="s">
        <v>347</v>
      </c>
      <c r="F98" s="185" t="s">
        <v>232</v>
      </c>
      <c r="G98" s="185" t="s">
        <v>233</v>
      </c>
      <c r="H98" s="185" t="s">
        <v>234</v>
      </c>
      <c r="I98" s="185" t="s">
        <v>327</v>
      </c>
      <c r="J98" s="186" t="s">
        <v>348</v>
      </c>
      <c r="K98" s="187">
        <f>K99</f>
        <v>700000</v>
      </c>
      <c r="L98" s="187">
        <f>L99</f>
        <v>100000</v>
      </c>
      <c r="M98" s="187">
        <f t="shared" si="1"/>
        <v>800000</v>
      </c>
      <c r="N98" s="272">
        <f>N99</f>
        <v>650000</v>
      </c>
      <c r="O98" s="272">
        <f>O99</f>
        <v>650000</v>
      </c>
    </row>
    <row r="99" spans="1:15" ht="26.4">
      <c r="A99" s="202">
        <v>90</v>
      </c>
      <c r="B99" s="185" t="s">
        <v>232</v>
      </c>
      <c r="C99" s="185" t="s">
        <v>227</v>
      </c>
      <c r="D99" s="185" t="s">
        <v>325</v>
      </c>
      <c r="E99" s="185" t="s">
        <v>347</v>
      </c>
      <c r="F99" s="185" t="s">
        <v>313</v>
      </c>
      <c r="G99" s="185" t="s">
        <v>265</v>
      </c>
      <c r="H99" s="185" t="s">
        <v>234</v>
      </c>
      <c r="I99" s="185" t="s">
        <v>327</v>
      </c>
      <c r="J99" s="186" t="s">
        <v>108</v>
      </c>
      <c r="K99" s="187">
        <v>700000</v>
      </c>
      <c r="L99" s="187">
        <v>100000</v>
      </c>
      <c r="M99" s="187">
        <f t="shared" si="1"/>
        <v>800000</v>
      </c>
      <c r="N99" s="272">
        <v>650000</v>
      </c>
      <c r="O99" s="272">
        <v>650000</v>
      </c>
    </row>
    <row r="100" spans="1:15" ht="16.5" customHeight="1">
      <c r="A100" s="184">
        <v>91</v>
      </c>
      <c r="B100" s="185" t="s">
        <v>232</v>
      </c>
      <c r="C100" s="83" t="s">
        <v>227</v>
      </c>
      <c r="D100" s="83" t="s">
        <v>1104</v>
      </c>
      <c r="E100" s="83" t="s">
        <v>233</v>
      </c>
      <c r="F100" s="83" t="s">
        <v>232</v>
      </c>
      <c r="G100" s="83" t="s">
        <v>233</v>
      </c>
      <c r="H100" s="83" t="s">
        <v>234</v>
      </c>
      <c r="I100" s="83" t="s">
        <v>232</v>
      </c>
      <c r="J100" s="223" t="s">
        <v>1176</v>
      </c>
      <c r="K100" s="187">
        <f>K101</f>
        <v>500</v>
      </c>
      <c r="L100" s="187">
        <f>L101</f>
        <v>0</v>
      </c>
      <c r="M100" s="187">
        <f>K100+L100</f>
        <v>500</v>
      </c>
      <c r="N100" s="272">
        <v>0</v>
      </c>
      <c r="O100" s="272">
        <v>0</v>
      </c>
    </row>
    <row r="101" spans="1:15" ht="17.25" customHeight="1">
      <c r="A101" s="202">
        <v>92</v>
      </c>
      <c r="B101" s="185" t="s">
        <v>232</v>
      </c>
      <c r="C101" s="83" t="s">
        <v>227</v>
      </c>
      <c r="D101" s="83" t="s">
        <v>1104</v>
      </c>
      <c r="E101" s="83" t="s">
        <v>265</v>
      </c>
      <c r="F101" s="83" t="s">
        <v>232</v>
      </c>
      <c r="G101" s="83" t="s">
        <v>233</v>
      </c>
      <c r="H101" s="83" t="s">
        <v>234</v>
      </c>
      <c r="I101" s="83" t="s">
        <v>1115</v>
      </c>
      <c r="J101" s="223" t="s">
        <v>1177</v>
      </c>
      <c r="K101" s="187">
        <f>K102</f>
        <v>500</v>
      </c>
      <c r="L101" s="187">
        <f>L102</f>
        <v>0</v>
      </c>
      <c r="M101" s="187">
        <f>K101+L101</f>
        <v>500</v>
      </c>
      <c r="N101" s="272">
        <v>0</v>
      </c>
      <c r="O101" s="272">
        <v>0</v>
      </c>
    </row>
    <row r="102" spans="1:15" ht="17.25" customHeight="1">
      <c r="A102" s="202">
        <v>93</v>
      </c>
      <c r="B102" s="185" t="s">
        <v>95</v>
      </c>
      <c r="C102" s="83" t="s">
        <v>227</v>
      </c>
      <c r="D102" s="83" t="s">
        <v>1104</v>
      </c>
      <c r="E102" s="83" t="s">
        <v>265</v>
      </c>
      <c r="F102" s="83" t="s">
        <v>313</v>
      </c>
      <c r="G102" s="83" t="s">
        <v>265</v>
      </c>
      <c r="H102" s="83" t="s">
        <v>234</v>
      </c>
      <c r="I102" s="83" t="s">
        <v>1115</v>
      </c>
      <c r="J102" s="223" t="s">
        <v>190</v>
      </c>
      <c r="K102" s="187">
        <v>500</v>
      </c>
      <c r="L102" s="187"/>
      <c r="M102" s="187">
        <f>K102+L102</f>
        <v>500</v>
      </c>
      <c r="N102" s="272">
        <v>0</v>
      </c>
      <c r="O102" s="272">
        <v>0</v>
      </c>
    </row>
    <row r="103" spans="1:15">
      <c r="A103" s="202">
        <v>94</v>
      </c>
      <c r="B103" s="185" t="s">
        <v>232</v>
      </c>
      <c r="C103" s="185" t="s">
        <v>40</v>
      </c>
      <c r="D103" s="185" t="s">
        <v>233</v>
      </c>
      <c r="E103" s="185" t="s">
        <v>233</v>
      </c>
      <c r="F103" s="185" t="s">
        <v>232</v>
      </c>
      <c r="G103" s="185" t="s">
        <v>233</v>
      </c>
      <c r="H103" s="185" t="s">
        <v>234</v>
      </c>
      <c r="I103" s="185" t="s">
        <v>232</v>
      </c>
      <c r="J103" s="186" t="s">
        <v>349</v>
      </c>
      <c r="K103" s="187">
        <f>K104+K183</f>
        <v>768763326.61000001</v>
      </c>
      <c r="L103" s="187">
        <f>L104+L183</f>
        <v>43293547.990000002</v>
      </c>
      <c r="M103" s="187">
        <f>M104+M183</f>
        <v>812056874.60000002</v>
      </c>
      <c r="N103" s="272">
        <f>N104</f>
        <v>548991674.38999999</v>
      </c>
      <c r="O103" s="272">
        <f>O104</f>
        <v>549531534.38999999</v>
      </c>
    </row>
    <row r="104" spans="1:15" ht="26.4">
      <c r="A104" s="202">
        <v>95</v>
      </c>
      <c r="B104" s="185" t="s">
        <v>232</v>
      </c>
      <c r="C104" s="185" t="s">
        <v>40</v>
      </c>
      <c r="D104" s="185" t="s">
        <v>243</v>
      </c>
      <c r="E104" s="185" t="s">
        <v>233</v>
      </c>
      <c r="F104" s="185" t="s">
        <v>232</v>
      </c>
      <c r="G104" s="185" t="s">
        <v>233</v>
      </c>
      <c r="H104" s="185" t="s">
        <v>234</v>
      </c>
      <c r="I104" s="185" t="s">
        <v>232</v>
      </c>
      <c r="J104" s="186" t="s">
        <v>350</v>
      </c>
      <c r="K104" s="187">
        <f>K105+K109+K143+K174</f>
        <v>770110504.49000001</v>
      </c>
      <c r="L104" s="187">
        <f>L105+L109+L143+L174</f>
        <v>50646708.710000001</v>
      </c>
      <c r="M104" s="187">
        <f>K104+L104</f>
        <v>820757213.20000005</v>
      </c>
      <c r="N104" s="272">
        <f>N105+N112+N143+N174</f>
        <v>548991674.38999999</v>
      </c>
      <c r="O104" s="272">
        <f>O105+O112+O143+O174</f>
        <v>549531534.38999999</v>
      </c>
    </row>
    <row r="105" spans="1:15" ht="13.5" customHeight="1">
      <c r="A105" s="184">
        <v>96</v>
      </c>
      <c r="B105" s="185" t="s">
        <v>95</v>
      </c>
      <c r="C105" s="185" t="s">
        <v>40</v>
      </c>
      <c r="D105" s="185" t="s">
        <v>243</v>
      </c>
      <c r="E105" s="185" t="s">
        <v>324</v>
      </c>
      <c r="F105" s="185" t="s">
        <v>232</v>
      </c>
      <c r="G105" s="185" t="s">
        <v>233</v>
      </c>
      <c r="H105" s="185" t="s">
        <v>234</v>
      </c>
      <c r="I105" s="185" t="s">
        <v>916</v>
      </c>
      <c r="J105" s="186" t="s">
        <v>351</v>
      </c>
      <c r="K105" s="187">
        <f t="shared" ref="K105:O107" si="2">K106</f>
        <v>238186100</v>
      </c>
      <c r="L105" s="187">
        <f t="shared" si="2"/>
        <v>0</v>
      </c>
      <c r="M105" s="187">
        <f t="shared" si="2"/>
        <v>238186100</v>
      </c>
      <c r="N105" s="272">
        <f t="shared" si="2"/>
        <v>190548900</v>
      </c>
      <c r="O105" s="272">
        <f t="shared" si="2"/>
        <v>190548900</v>
      </c>
    </row>
    <row r="106" spans="1:15">
      <c r="A106" s="202">
        <v>97</v>
      </c>
      <c r="B106" s="185" t="s">
        <v>95</v>
      </c>
      <c r="C106" s="185" t="s">
        <v>40</v>
      </c>
      <c r="D106" s="185" t="s">
        <v>243</v>
      </c>
      <c r="E106" s="185" t="s">
        <v>352</v>
      </c>
      <c r="F106" s="185" t="s">
        <v>353</v>
      </c>
      <c r="G106" s="185" t="s">
        <v>233</v>
      </c>
      <c r="H106" s="185" t="s">
        <v>234</v>
      </c>
      <c r="I106" s="185" t="s">
        <v>916</v>
      </c>
      <c r="J106" s="186" t="s">
        <v>354</v>
      </c>
      <c r="K106" s="187">
        <f t="shared" si="2"/>
        <v>238186100</v>
      </c>
      <c r="L106" s="187">
        <f t="shared" si="2"/>
        <v>0</v>
      </c>
      <c r="M106" s="187">
        <f t="shared" si="2"/>
        <v>238186100</v>
      </c>
      <c r="N106" s="272">
        <f t="shared" si="2"/>
        <v>190548900</v>
      </c>
      <c r="O106" s="272">
        <f t="shared" si="2"/>
        <v>190548900</v>
      </c>
    </row>
    <row r="107" spans="1:15" ht="27.75" customHeight="1">
      <c r="A107" s="202">
        <v>98</v>
      </c>
      <c r="B107" s="185" t="s">
        <v>95</v>
      </c>
      <c r="C107" s="185" t="s">
        <v>40</v>
      </c>
      <c r="D107" s="185" t="s">
        <v>243</v>
      </c>
      <c r="E107" s="185" t="s">
        <v>352</v>
      </c>
      <c r="F107" s="185" t="s">
        <v>353</v>
      </c>
      <c r="G107" s="185" t="s">
        <v>265</v>
      </c>
      <c r="H107" s="185" t="s">
        <v>234</v>
      </c>
      <c r="I107" s="185" t="s">
        <v>916</v>
      </c>
      <c r="J107" s="186" t="s">
        <v>355</v>
      </c>
      <c r="K107" s="187">
        <f t="shared" si="2"/>
        <v>238186100</v>
      </c>
      <c r="L107" s="187">
        <f t="shared" si="2"/>
        <v>0</v>
      </c>
      <c r="M107" s="187">
        <f t="shared" si="2"/>
        <v>238186100</v>
      </c>
      <c r="N107" s="272">
        <f t="shared" si="2"/>
        <v>190548900</v>
      </c>
      <c r="O107" s="272">
        <f t="shared" si="2"/>
        <v>190548900</v>
      </c>
    </row>
    <row r="108" spans="1:15" ht="79.2">
      <c r="A108" s="202">
        <v>99</v>
      </c>
      <c r="B108" s="185" t="s">
        <v>95</v>
      </c>
      <c r="C108" s="185" t="s">
        <v>40</v>
      </c>
      <c r="D108" s="185" t="s">
        <v>243</v>
      </c>
      <c r="E108" s="185" t="s">
        <v>352</v>
      </c>
      <c r="F108" s="185" t="s">
        <v>353</v>
      </c>
      <c r="G108" s="185" t="s">
        <v>265</v>
      </c>
      <c r="H108" s="185" t="s">
        <v>356</v>
      </c>
      <c r="I108" s="185" t="s">
        <v>916</v>
      </c>
      <c r="J108" s="84" t="s">
        <v>357</v>
      </c>
      <c r="K108" s="187">
        <v>238186100</v>
      </c>
      <c r="L108" s="187">
        <v>0</v>
      </c>
      <c r="M108" s="187">
        <f>K108+L108</f>
        <v>238186100</v>
      </c>
      <c r="N108" s="272">
        <v>190548900</v>
      </c>
      <c r="O108" s="272">
        <v>190548900</v>
      </c>
    </row>
    <row r="109" spans="1:15" ht="26.4">
      <c r="A109" s="202">
        <v>100</v>
      </c>
      <c r="B109" s="185" t="s">
        <v>95</v>
      </c>
      <c r="C109" s="185" t="s">
        <v>40</v>
      </c>
      <c r="D109" s="185" t="s">
        <v>243</v>
      </c>
      <c r="E109" s="185" t="s">
        <v>902</v>
      </c>
      <c r="F109" s="185" t="s">
        <v>232</v>
      </c>
      <c r="G109" s="185" t="s">
        <v>233</v>
      </c>
      <c r="H109" s="185" t="s">
        <v>234</v>
      </c>
      <c r="I109" s="185" t="s">
        <v>916</v>
      </c>
      <c r="J109" s="186" t="s">
        <v>1077</v>
      </c>
      <c r="K109" s="187">
        <f>K110+K111+K112</f>
        <v>125733440</v>
      </c>
      <c r="L109" s="187">
        <f>L110+L111+L112</f>
        <v>36987284.859999999</v>
      </c>
      <c r="M109" s="187">
        <f>K109+L109</f>
        <v>162720724.86000001</v>
      </c>
      <c r="N109" s="272">
        <f>N112</f>
        <v>7712840</v>
      </c>
      <c r="O109" s="272">
        <f>O112</f>
        <v>8293300</v>
      </c>
    </row>
    <row r="110" spans="1:15" ht="79.2">
      <c r="A110" s="184">
        <v>101</v>
      </c>
      <c r="B110" s="185" t="s">
        <v>95</v>
      </c>
      <c r="C110" s="185" t="s">
        <v>40</v>
      </c>
      <c r="D110" s="185" t="s">
        <v>243</v>
      </c>
      <c r="E110" s="185" t="s">
        <v>334</v>
      </c>
      <c r="F110" s="185" t="s">
        <v>953</v>
      </c>
      <c r="G110" s="185" t="s">
        <v>265</v>
      </c>
      <c r="H110" s="185" t="s">
        <v>234</v>
      </c>
      <c r="I110" s="185" t="s">
        <v>916</v>
      </c>
      <c r="J110" s="85" t="s">
        <v>117</v>
      </c>
      <c r="K110" s="187">
        <v>2419200</v>
      </c>
      <c r="L110" s="187">
        <v>0</v>
      </c>
      <c r="M110" s="187">
        <f>K110+L110</f>
        <v>2419200</v>
      </c>
      <c r="N110" s="272">
        <v>0</v>
      </c>
      <c r="O110" s="272">
        <v>0</v>
      </c>
    </row>
    <row r="111" spans="1:15" ht="52.8">
      <c r="A111" s="202">
        <v>102</v>
      </c>
      <c r="B111" s="185" t="s">
        <v>95</v>
      </c>
      <c r="C111" s="185" t="s">
        <v>40</v>
      </c>
      <c r="D111" s="185" t="s">
        <v>243</v>
      </c>
      <c r="E111" s="185" t="s">
        <v>334</v>
      </c>
      <c r="F111" s="185" t="s">
        <v>956</v>
      </c>
      <c r="G111" s="185" t="s">
        <v>265</v>
      </c>
      <c r="H111" s="185" t="s">
        <v>234</v>
      </c>
      <c r="I111" s="185" t="s">
        <v>916</v>
      </c>
      <c r="J111" s="186" t="s">
        <v>1078</v>
      </c>
      <c r="K111" s="187">
        <v>59379.12</v>
      </c>
      <c r="L111" s="187">
        <v>0</v>
      </c>
      <c r="M111" s="187">
        <f>K111+L111</f>
        <v>59379.12</v>
      </c>
      <c r="N111" s="272">
        <v>0</v>
      </c>
      <c r="O111" s="272">
        <v>0</v>
      </c>
    </row>
    <row r="112" spans="1:15" s="197" customFormat="1" ht="15.75" customHeight="1">
      <c r="A112" s="202">
        <v>103</v>
      </c>
      <c r="B112" s="185" t="s">
        <v>95</v>
      </c>
      <c r="C112" s="185" t="s">
        <v>40</v>
      </c>
      <c r="D112" s="185" t="s">
        <v>243</v>
      </c>
      <c r="E112" s="185" t="s">
        <v>358</v>
      </c>
      <c r="F112" s="185" t="s">
        <v>359</v>
      </c>
      <c r="G112" s="185" t="s">
        <v>233</v>
      </c>
      <c r="H112" s="185" t="s">
        <v>234</v>
      </c>
      <c r="I112" s="185" t="s">
        <v>916</v>
      </c>
      <c r="J112" s="186" t="s">
        <v>360</v>
      </c>
      <c r="K112" s="187">
        <f t="shared" ref="K112:M112" si="3">K113</f>
        <v>123254860.88</v>
      </c>
      <c r="L112" s="187">
        <f t="shared" si="3"/>
        <v>36987284.859999999</v>
      </c>
      <c r="M112" s="187">
        <f t="shared" si="3"/>
        <v>160242145.74000001</v>
      </c>
      <c r="N112" s="272">
        <f>N113</f>
        <v>7712840</v>
      </c>
      <c r="O112" s="272">
        <f>O113</f>
        <v>8293300</v>
      </c>
    </row>
    <row r="113" spans="1:15">
      <c r="A113" s="202">
        <v>104</v>
      </c>
      <c r="B113" s="185" t="s">
        <v>95</v>
      </c>
      <c r="C113" s="185" t="s">
        <v>40</v>
      </c>
      <c r="D113" s="185" t="s">
        <v>243</v>
      </c>
      <c r="E113" s="185" t="s">
        <v>358</v>
      </c>
      <c r="F113" s="185" t="s">
        <v>359</v>
      </c>
      <c r="G113" s="185" t="s">
        <v>265</v>
      </c>
      <c r="H113" s="185" t="s">
        <v>234</v>
      </c>
      <c r="I113" s="185" t="s">
        <v>916</v>
      </c>
      <c r="J113" s="186" t="s">
        <v>361</v>
      </c>
      <c r="K113" s="187">
        <f>K114+K116+K119+K120+K121+K122+K123+K124+K125+K127+K128+K129+K130+K131+K132+K133+K134+K135+K136+K137+K138+K140+K141</f>
        <v>123254860.88</v>
      </c>
      <c r="L113" s="187">
        <f>L114+L115+L116+L117+L118+L119+L121+L120+L123+L124+L125+L126+L128+L129+L130+L131+L132+L133+L134+L135+L137+L136+L138+L139+L140+L141+L142</f>
        <v>36987284.859999999</v>
      </c>
      <c r="M113" s="187">
        <f t="shared" ref="M113:M142" si="4">K113+L113</f>
        <v>160242145.74000001</v>
      </c>
      <c r="N113" s="272">
        <f>N122+N123+N134+N127+N132+N136</f>
        <v>7712840</v>
      </c>
      <c r="O113" s="272">
        <f>O122+O123+O134+O127+O132+O136</f>
        <v>8293300</v>
      </c>
    </row>
    <row r="114" spans="1:15" ht="66">
      <c r="A114" s="202">
        <v>105</v>
      </c>
      <c r="B114" s="185" t="s">
        <v>95</v>
      </c>
      <c r="C114" s="185" t="s">
        <v>40</v>
      </c>
      <c r="D114" s="185" t="s">
        <v>243</v>
      </c>
      <c r="E114" s="185" t="s">
        <v>358</v>
      </c>
      <c r="F114" s="185" t="s">
        <v>359</v>
      </c>
      <c r="G114" s="185" t="s">
        <v>265</v>
      </c>
      <c r="H114" s="185" t="s">
        <v>1079</v>
      </c>
      <c r="I114" s="185" t="s">
        <v>916</v>
      </c>
      <c r="J114" s="186" t="s">
        <v>1080</v>
      </c>
      <c r="K114" s="187">
        <v>16260900</v>
      </c>
      <c r="L114" s="187">
        <f>13238700+7412100</f>
        <v>20650800</v>
      </c>
      <c r="M114" s="187">
        <f t="shared" si="4"/>
        <v>36911700</v>
      </c>
      <c r="N114" s="272">
        <v>0</v>
      </c>
      <c r="O114" s="272">
        <v>0</v>
      </c>
    </row>
    <row r="115" spans="1:15" ht="105.75" customHeight="1">
      <c r="A115" s="184">
        <v>106</v>
      </c>
      <c r="B115" s="185" t="s">
        <v>95</v>
      </c>
      <c r="C115" s="185" t="s">
        <v>40</v>
      </c>
      <c r="D115" s="185" t="s">
        <v>243</v>
      </c>
      <c r="E115" s="185" t="s">
        <v>358</v>
      </c>
      <c r="F115" s="185" t="s">
        <v>359</v>
      </c>
      <c r="G115" s="185" t="s">
        <v>265</v>
      </c>
      <c r="H115" s="185" t="s">
        <v>1225</v>
      </c>
      <c r="I115" s="185" t="s">
        <v>916</v>
      </c>
      <c r="J115" s="196" t="s">
        <v>1226</v>
      </c>
      <c r="K115" s="187">
        <v>0</v>
      </c>
      <c r="L115" s="187">
        <v>752200</v>
      </c>
      <c r="M115" s="187">
        <f>K115+L115</f>
        <v>752200</v>
      </c>
      <c r="N115" s="272">
        <v>0</v>
      </c>
      <c r="O115" s="272">
        <v>0</v>
      </c>
    </row>
    <row r="116" spans="1:15" ht="54" customHeight="1">
      <c r="A116" s="202">
        <v>107</v>
      </c>
      <c r="B116" s="185" t="s">
        <v>95</v>
      </c>
      <c r="C116" s="185" t="s">
        <v>40</v>
      </c>
      <c r="D116" s="185" t="s">
        <v>243</v>
      </c>
      <c r="E116" s="185" t="s">
        <v>358</v>
      </c>
      <c r="F116" s="185" t="s">
        <v>359</v>
      </c>
      <c r="G116" s="185" t="s">
        <v>265</v>
      </c>
      <c r="H116" s="185" t="s">
        <v>1178</v>
      </c>
      <c r="I116" s="185" t="s">
        <v>916</v>
      </c>
      <c r="J116" s="224" t="s">
        <v>119</v>
      </c>
      <c r="K116" s="187">
        <v>683400</v>
      </c>
      <c r="L116" s="187">
        <v>86700</v>
      </c>
      <c r="M116" s="187">
        <f t="shared" si="4"/>
        <v>770100</v>
      </c>
      <c r="N116" s="272">
        <v>0</v>
      </c>
      <c r="O116" s="272">
        <v>0</v>
      </c>
    </row>
    <row r="117" spans="1:15" ht="93" customHeight="1">
      <c r="A117" s="202">
        <v>108</v>
      </c>
      <c r="B117" s="185" t="s">
        <v>95</v>
      </c>
      <c r="C117" s="185" t="s">
        <v>40</v>
      </c>
      <c r="D117" s="185" t="s">
        <v>243</v>
      </c>
      <c r="E117" s="185" t="s">
        <v>358</v>
      </c>
      <c r="F117" s="185" t="s">
        <v>359</v>
      </c>
      <c r="G117" s="185" t="s">
        <v>265</v>
      </c>
      <c r="H117" s="185" t="s">
        <v>1227</v>
      </c>
      <c r="I117" s="185" t="s">
        <v>916</v>
      </c>
      <c r="J117" s="196" t="s">
        <v>1228</v>
      </c>
      <c r="K117" s="187">
        <v>0</v>
      </c>
      <c r="L117" s="187">
        <v>363100</v>
      </c>
      <c r="M117" s="187">
        <f>K117+L117</f>
        <v>363100</v>
      </c>
      <c r="N117" s="272">
        <v>0</v>
      </c>
      <c r="O117" s="272">
        <v>0</v>
      </c>
    </row>
    <row r="118" spans="1:15" ht="133.5" customHeight="1">
      <c r="A118" s="202">
        <v>109</v>
      </c>
      <c r="B118" s="185" t="s">
        <v>95</v>
      </c>
      <c r="C118" s="185" t="s">
        <v>40</v>
      </c>
      <c r="D118" s="185" t="s">
        <v>243</v>
      </c>
      <c r="E118" s="185" t="s">
        <v>358</v>
      </c>
      <c r="F118" s="185" t="s">
        <v>359</v>
      </c>
      <c r="G118" s="185" t="s">
        <v>265</v>
      </c>
      <c r="H118" s="185" t="s">
        <v>1229</v>
      </c>
      <c r="I118" s="185" t="s">
        <v>916</v>
      </c>
      <c r="J118" s="196" t="s">
        <v>1230</v>
      </c>
      <c r="K118" s="187">
        <v>0</v>
      </c>
      <c r="L118" s="187">
        <v>613900</v>
      </c>
      <c r="M118" s="187">
        <f>K118+L118</f>
        <v>613900</v>
      </c>
      <c r="N118" s="272">
        <v>0</v>
      </c>
      <c r="O118" s="272">
        <v>0</v>
      </c>
    </row>
    <row r="119" spans="1:15" ht="66" customHeight="1">
      <c r="A119" s="202">
        <v>110</v>
      </c>
      <c r="B119" s="188" t="s">
        <v>95</v>
      </c>
      <c r="C119" s="188" t="s">
        <v>40</v>
      </c>
      <c r="D119" s="188" t="s">
        <v>243</v>
      </c>
      <c r="E119" s="188" t="s">
        <v>358</v>
      </c>
      <c r="F119" s="188" t="s">
        <v>359</v>
      </c>
      <c r="G119" s="188" t="s">
        <v>265</v>
      </c>
      <c r="H119" s="188" t="s">
        <v>1081</v>
      </c>
      <c r="I119" s="188" t="s">
        <v>916</v>
      </c>
      <c r="J119" s="196" t="s">
        <v>120</v>
      </c>
      <c r="K119" s="187">
        <v>911100</v>
      </c>
      <c r="L119" s="187">
        <v>0</v>
      </c>
      <c r="M119" s="187">
        <f>K119+L119</f>
        <v>911100</v>
      </c>
      <c r="N119" s="272">
        <v>0</v>
      </c>
      <c r="O119" s="272">
        <v>0</v>
      </c>
    </row>
    <row r="120" spans="1:15" ht="105" customHeight="1">
      <c r="A120" s="184">
        <v>111</v>
      </c>
      <c r="B120" s="185" t="s">
        <v>95</v>
      </c>
      <c r="C120" s="185" t="s">
        <v>1082</v>
      </c>
      <c r="D120" s="185" t="s">
        <v>243</v>
      </c>
      <c r="E120" s="185" t="s">
        <v>358</v>
      </c>
      <c r="F120" s="185" t="s">
        <v>359</v>
      </c>
      <c r="G120" s="185" t="s">
        <v>265</v>
      </c>
      <c r="H120" s="185" t="s">
        <v>1083</v>
      </c>
      <c r="I120" s="185" t="s">
        <v>916</v>
      </c>
      <c r="J120" s="186" t="s">
        <v>127</v>
      </c>
      <c r="K120" s="187">
        <v>527300</v>
      </c>
      <c r="L120" s="187">
        <v>527300</v>
      </c>
      <c r="M120" s="187">
        <f>K120+L120</f>
        <v>1054600</v>
      </c>
      <c r="N120" s="272">
        <v>0</v>
      </c>
      <c r="O120" s="272">
        <v>0</v>
      </c>
    </row>
    <row r="121" spans="1:15" ht="54.75" customHeight="1">
      <c r="A121" s="202">
        <v>112</v>
      </c>
      <c r="B121" s="185" t="s">
        <v>95</v>
      </c>
      <c r="C121" s="185" t="s">
        <v>40</v>
      </c>
      <c r="D121" s="185" t="s">
        <v>243</v>
      </c>
      <c r="E121" s="185" t="s">
        <v>358</v>
      </c>
      <c r="F121" s="185" t="s">
        <v>359</v>
      </c>
      <c r="G121" s="185" t="s">
        <v>265</v>
      </c>
      <c r="H121" s="185" t="s">
        <v>1084</v>
      </c>
      <c r="I121" s="185" t="s">
        <v>916</v>
      </c>
      <c r="J121" s="186" t="s">
        <v>128</v>
      </c>
      <c r="K121" s="187">
        <v>6141800</v>
      </c>
      <c r="L121" s="187">
        <v>8020200</v>
      </c>
      <c r="M121" s="187">
        <f t="shared" si="4"/>
        <v>14162000</v>
      </c>
      <c r="N121" s="272">
        <v>0</v>
      </c>
      <c r="O121" s="272">
        <v>0</v>
      </c>
    </row>
    <row r="122" spans="1:15" ht="78" customHeight="1">
      <c r="A122" s="202">
        <v>113</v>
      </c>
      <c r="B122" s="185" t="s">
        <v>95</v>
      </c>
      <c r="C122" s="185" t="s">
        <v>40</v>
      </c>
      <c r="D122" s="185" t="s">
        <v>243</v>
      </c>
      <c r="E122" s="185" t="s">
        <v>358</v>
      </c>
      <c r="F122" s="185" t="s">
        <v>359</v>
      </c>
      <c r="G122" s="185" t="s">
        <v>265</v>
      </c>
      <c r="H122" s="185" t="s">
        <v>1085</v>
      </c>
      <c r="I122" s="185" t="s">
        <v>916</v>
      </c>
      <c r="J122" s="85" t="s">
        <v>1086</v>
      </c>
      <c r="K122" s="187">
        <v>547180</v>
      </c>
      <c r="L122" s="187">
        <v>0</v>
      </c>
      <c r="M122" s="187">
        <f>K122+L122</f>
        <v>547180</v>
      </c>
      <c r="N122" s="272">
        <v>911940</v>
      </c>
      <c r="O122" s="272">
        <v>1276700</v>
      </c>
    </row>
    <row r="123" spans="1:15" ht="92.25" customHeight="1">
      <c r="A123" s="202">
        <v>114</v>
      </c>
      <c r="B123" s="185" t="s">
        <v>95</v>
      </c>
      <c r="C123" s="185" t="s">
        <v>40</v>
      </c>
      <c r="D123" s="185" t="s">
        <v>243</v>
      </c>
      <c r="E123" s="185" t="s">
        <v>358</v>
      </c>
      <c r="F123" s="185" t="s">
        <v>359</v>
      </c>
      <c r="G123" s="185" t="s">
        <v>265</v>
      </c>
      <c r="H123" s="185" t="s">
        <v>1087</v>
      </c>
      <c r="I123" s="185" t="s">
        <v>916</v>
      </c>
      <c r="J123" s="85" t="s">
        <v>1088</v>
      </c>
      <c r="K123" s="187">
        <v>1977000</v>
      </c>
      <c r="L123" s="187">
        <v>0</v>
      </c>
      <c r="M123" s="187">
        <f t="shared" si="4"/>
        <v>1977000</v>
      </c>
      <c r="N123" s="272">
        <v>9000</v>
      </c>
      <c r="O123" s="272">
        <v>0</v>
      </c>
    </row>
    <row r="124" spans="1:15" ht="52.8">
      <c r="A124" s="202">
        <v>115</v>
      </c>
      <c r="B124" s="185" t="s">
        <v>95</v>
      </c>
      <c r="C124" s="185" t="s">
        <v>40</v>
      </c>
      <c r="D124" s="185" t="s">
        <v>243</v>
      </c>
      <c r="E124" s="185" t="s">
        <v>358</v>
      </c>
      <c r="F124" s="185" t="s">
        <v>359</v>
      </c>
      <c r="G124" s="185" t="s">
        <v>265</v>
      </c>
      <c r="H124" s="185" t="s">
        <v>1089</v>
      </c>
      <c r="I124" s="185" t="s">
        <v>916</v>
      </c>
      <c r="J124" s="196" t="s">
        <v>1004</v>
      </c>
      <c r="K124" s="187">
        <v>56600000</v>
      </c>
      <c r="L124" s="187">
        <v>0</v>
      </c>
      <c r="M124" s="187">
        <f t="shared" si="4"/>
        <v>56600000</v>
      </c>
      <c r="N124" s="272">
        <v>0</v>
      </c>
      <c r="O124" s="272">
        <v>0</v>
      </c>
    </row>
    <row r="125" spans="1:15" ht="66.75" customHeight="1">
      <c r="A125" s="184">
        <v>116</v>
      </c>
      <c r="B125" s="185" t="s">
        <v>95</v>
      </c>
      <c r="C125" s="185" t="s">
        <v>40</v>
      </c>
      <c r="D125" s="185" t="s">
        <v>243</v>
      </c>
      <c r="E125" s="185" t="s">
        <v>358</v>
      </c>
      <c r="F125" s="185" t="s">
        <v>359</v>
      </c>
      <c r="G125" s="185" t="s">
        <v>265</v>
      </c>
      <c r="H125" s="185" t="s">
        <v>1179</v>
      </c>
      <c r="I125" s="185" t="s">
        <v>916</v>
      </c>
      <c r="J125" s="85" t="s">
        <v>1161</v>
      </c>
      <c r="K125" s="187">
        <v>41700</v>
      </c>
      <c r="L125" s="187">
        <v>0</v>
      </c>
      <c r="M125" s="187">
        <f t="shared" si="4"/>
        <v>41700</v>
      </c>
      <c r="N125" s="272">
        <v>0</v>
      </c>
      <c r="O125" s="272">
        <v>0</v>
      </c>
    </row>
    <row r="126" spans="1:15" ht="66.75" customHeight="1">
      <c r="A126" s="202">
        <v>117</v>
      </c>
      <c r="B126" s="185" t="s">
        <v>95</v>
      </c>
      <c r="C126" s="185" t="s">
        <v>40</v>
      </c>
      <c r="D126" s="185" t="s">
        <v>243</v>
      </c>
      <c r="E126" s="185" t="s">
        <v>358</v>
      </c>
      <c r="F126" s="185" t="s">
        <v>359</v>
      </c>
      <c r="G126" s="185" t="s">
        <v>265</v>
      </c>
      <c r="H126" s="185" t="s">
        <v>1180</v>
      </c>
      <c r="I126" s="185" t="s">
        <v>916</v>
      </c>
      <c r="J126" s="85" t="s">
        <v>1181</v>
      </c>
      <c r="K126" s="187">
        <v>0</v>
      </c>
      <c r="L126" s="187">
        <v>64864.86</v>
      </c>
      <c r="M126" s="187">
        <f t="shared" si="4"/>
        <v>64864.86</v>
      </c>
      <c r="N126" s="272">
        <v>0</v>
      </c>
      <c r="O126" s="272">
        <v>0</v>
      </c>
    </row>
    <row r="127" spans="1:15" ht="56.25" customHeight="1">
      <c r="A127" s="202">
        <v>118</v>
      </c>
      <c r="B127" s="185" t="s">
        <v>95</v>
      </c>
      <c r="C127" s="185" t="s">
        <v>40</v>
      </c>
      <c r="D127" s="185" t="s">
        <v>243</v>
      </c>
      <c r="E127" s="185" t="s">
        <v>358</v>
      </c>
      <c r="F127" s="185" t="s">
        <v>359</v>
      </c>
      <c r="G127" s="185" t="s">
        <v>265</v>
      </c>
      <c r="H127" s="185" t="s">
        <v>362</v>
      </c>
      <c r="I127" s="185" t="s">
        <v>916</v>
      </c>
      <c r="J127" s="84" t="s">
        <v>363</v>
      </c>
      <c r="K127" s="187">
        <v>318200</v>
      </c>
      <c r="L127" s="187">
        <v>0</v>
      </c>
      <c r="M127" s="187">
        <f t="shared" si="4"/>
        <v>318200</v>
      </c>
      <c r="N127" s="272">
        <v>318200</v>
      </c>
      <c r="O127" s="272">
        <v>318200</v>
      </c>
    </row>
    <row r="128" spans="1:15" ht="54" customHeight="1">
      <c r="A128" s="202">
        <v>119</v>
      </c>
      <c r="B128" s="185" t="s">
        <v>95</v>
      </c>
      <c r="C128" s="185" t="s">
        <v>40</v>
      </c>
      <c r="D128" s="185" t="s">
        <v>243</v>
      </c>
      <c r="E128" s="185" t="s">
        <v>358</v>
      </c>
      <c r="F128" s="185" t="s">
        <v>359</v>
      </c>
      <c r="G128" s="185" t="s">
        <v>265</v>
      </c>
      <c r="H128" s="185" t="s">
        <v>1231</v>
      </c>
      <c r="I128" s="185" t="s">
        <v>916</v>
      </c>
      <c r="J128" s="85" t="s">
        <v>1232</v>
      </c>
      <c r="K128" s="187">
        <v>100000</v>
      </c>
      <c r="L128" s="187">
        <v>0</v>
      </c>
      <c r="M128" s="187">
        <f>K128+L128</f>
        <v>100000</v>
      </c>
      <c r="N128" s="272">
        <v>0</v>
      </c>
      <c r="O128" s="272">
        <v>0</v>
      </c>
    </row>
    <row r="129" spans="1:15" ht="81" customHeight="1">
      <c r="A129" s="202">
        <v>120</v>
      </c>
      <c r="B129" s="185" t="s">
        <v>95</v>
      </c>
      <c r="C129" s="185" t="s">
        <v>40</v>
      </c>
      <c r="D129" s="185" t="s">
        <v>243</v>
      </c>
      <c r="E129" s="185" t="s">
        <v>358</v>
      </c>
      <c r="F129" s="185" t="s">
        <v>359</v>
      </c>
      <c r="G129" s="185" t="s">
        <v>265</v>
      </c>
      <c r="H129" s="185" t="s">
        <v>1182</v>
      </c>
      <c r="I129" s="185" t="s">
        <v>916</v>
      </c>
      <c r="J129" s="85" t="s">
        <v>1164</v>
      </c>
      <c r="K129" s="187">
        <v>2600000</v>
      </c>
      <c r="L129" s="187">
        <v>-1706300</v>
      </c>
      <c r="M129" s="187">
        <f>K129+L129</f>
        <v>893700</v>
      </c>
      <c r="N129" s="272">
        <v>0</v>
      </c>
      <c r="O129" s="272">
        <v>0</v>
      </c>
    </row>
    <row r="130" spans="1:15" ht="69.75" customHeight="1">
      <c r="A130" s="184">
        <v>121</v>
      </c>
      <c r="B130" s="185" t="s">
        <v>95</v>
      </c>
      <c r="C130" s="185" t="s">
        <v>40</v>
      </c>
      <c r="D130" s="185" t="s">
        <v>243</v>
      </c>
      <c r="E130" s="185" t="s">
        <v>358</v>
      </c>
      <c r="F130" s="185" t="s">
        <v>359</v>
      </c>
      <c r="G130" s="185" t="s">
        <v>265</v>
      </c>
      <c r="H130" s="185" t="s">
        <v>1183</v>
      </c>
      <c r="I130" s="185" t="s">
        <v>916</v>
      </c>
      <c r="J130" s="85" t="s">
        <v>1129</v>
      </c>
      <c r="K130" s="187">
        <v>4465200</v>
      </c>
      <c r="L130" s="187">
        <v>0</v>
      </c>
      <c r="M130" s="187">
        <f t="shared" si="4"/>
        <v>4465200</v>
      </c>
      <c r="N130" s="272">
        <v>0</v>
      </c>
      <c r="O130" s="272">
        <v>0</v>
      </c>
    </row>
    <row r="131" spans="1:15" ht="81.75" customHeight="1">
      <c r="A131" s="202">
        <v>122</v>
      </c>
      <c r="B131" s="185" t="s">
        <v>95</v>
      </c>
      <c r="C131" s="185" t="s">
        <v>40</v>
      </c>
      <c r="D131" s="185" t="s">
        <v>243</v>
      </c>
      <c r="E131" s="185" t="s">
        <v>358</v>
      </c>
      <c r="F131" s="185" t="s">
        <v>359</v>
      </c>
      <c r="G131" s="185" t="s">
        <v>265</v>
      </c>
      <c r="H131" s="185" t="s">
        <v>1184</v>
      </c>
      <c r="I131" s="185" t="s">
        <v>916</v>
      </c>
      <c r="J131" s="85" t="s">
        <v>137</v>
      </c>
      <c r="K131" s="187">
        <v>559000</v>
      </c>
      <c r="L131" s="187">
        <v>0</v>
      </c>
      <c r="M131" s="187">
        <f t="shared" si="4"/>
        <v>559000</v>
      </c>
      <c r="N131" s="272">
        <v>0</v>
      </c>
      <c r="O131" s="272">
        <v>0</v>
      </c>
    </row>
    <row r="132" spans="1:15" ht="66">
      <c r="A132" s="202">
        <v>123</v>
      </c>
      <c r="B132" s="185" t="s">
        <v>95</v>
      </c>
      <c r="C132" s="185" t="s">
        <v>40</v>
      </c>
      <c r="D132" s="185" t="s">
        <v>243</v>
      </c>
      <c r="E132" s="185" t="s">
        <v>358</v>
      </c>
      <c r="F132" s="185" t="s">
        <v>359</v>
      </c>
      <c r="G132" s="185" t="s">
        <v>265</v>
      </c>
      <c r="H132" s="185" t="s">
        <v>1090</v>
      </c>
      <c r="I132" s="185" t="s">
        <v>916</v>
      </c>
      <c r="J132" s="196" t="s">
        <v>1091</v>
      </c>
      <c r="K132" s="187">
        <v>260820.88</v>
      </c>
      <c r="L132" s="187">
        <v>0</v>
      </c>
      <c r="M132" s="187">
        <f t="shared" si="4"/>
        <v>260820.88</v>
      </c>
      <c r="N132" s="272">
        <v>305000</v>
      </c>
      <c r="O132" s="272">
        <v>305000</v>
      </c>
    </row>
    <row r="133" spans="1:15" ht="79.5" customHeight="1">
      <c r="A133" s="202">
        <v>124</v>
      </c>
      <c r="B133" s="185" t="s">
        <v>95</v>
      </c>
      <c r="C133" s="185" t="s">
        <v>40</v>
      </c>
      <c r="D133" s="185" t="s">
        <v>243</v>
      </c>
      <c r="E133" s="185" t="s">
        <v>358</v>
      </c>
      <c r="F133" s="185" t="s">
        <v>359</v>
      </c>
      <c r="G133" s="185" t="s">
        <v>265</v>
      </c>
      <c r="H133" s="185" t="s">
        <v>1092</v>
      </c>
      <c r="I133" s="185" t="s">
        <v>916</v>
      </c>
      <c r="J133" s="196" t="s">
        <v>1093</v>
      </c>
      <c r="K133" s="187">
        <v>213400</v>
      </c>
      <c r="L133" s="187">
        <v>0</v>
      </c>
      <c r="M133" s="187">
        <f t="shared" si="4"/>
        <v>213400</v>
      </c>
      <c r="N133" s="272">
        <v>0</v>
      </c>
      <c r="O133" s="272">
        <v>0</v>
      </c>
    </row>
    <row r="134" spans="1:15" ht="67.5" customHeight="1">
      <c r="A134" s="202">
        <v>125</v>
      </c>
      <c r="B134" s="185" t="s">
        <v>95</v>
      </c>
      <c r="C134" s="185" t="s">
        <v>40</v>
      </c>
      <c r="D134" s="185" t="s">
        <v>243</v>
      </c>
      <c r="E134" s="185" t="s">
        <v>358</v>
      </c>
      <c r="F134" s="185" t="s">
        <v>359</v>
      </c>
      <c r="G134" s="185" t="s">
        <v>265</v>
      </c>
      <c r="H134" s="185" t="s">
        <v>1094</v>
      </c>
      <c r="I134" s="185" t="s">
        <v>916</v>
      </c>
      <c r="J134" s="85" t="s">
        <v>1095</v>
      </c>
      <c r="K134" s="187">
        <v>5545400</v>
      </c>
      <c r="L134" s="187">
        <v>0</v>
      </c>
      <c r="M134" s="187">
        <f t="shared" si="4"/>
        <v>5545400</v>
      </c>
      <c r="N134" s="272">
        <v>5761700</v>
      </c>
      <c r="O134" s="272">
        <v>5986400</v>
      </c>
    </row>
    <row r="135" spans="1:15" ht="66">
      <c r="A135" s="184">
        <v>126</v>
      </c>
      <c r="B135" s="185" t="s">
        <v>95</v>
      </c>
      <c r="C135" s="185" t="s">
        <v>40</v>
      </c>
      <c r="D135" s="185" t="s">
        <v>243</v>
      </c>
      <c r="E135" s="185" t="s">
        <v>358</v>
      </c>
      <c r="F135" s="185" t="s">
        <v>359</v>
      </c>
      <c r="G135" s="185" t="s">
        <v>265</v>
      </c>
      <c r="H135" s="185" t="s">
        <v>1096</v>
      </c>
      <c r="I135" s="185" t="s">
        <v>916</v>
      </c>
      <c r="J135" s="85" t="s">
        <v>141</v>
      </c>
      <c r="K135" s="187">
        <v>9162800</v>
      </c>
      <c r="L135" s="187">
        <v>0</v>
      </c>
      <c r="M135" s="187">
        <f t="shared" si="4"/>
        <v>9162800</v>
      </c>
      <c r="N135" s="272"/>
      <c r="O135" s="272"/>
    </row>
    <row r="136" spans="1:15" ht="95.25" customHeight="1">
      <c r="A136" s="202">
        <v>127</v>
      </c>
      <c r="B136" s="185" t="s">
        <v>95</v>
      </c>
      <c r="C136" s="185" t="s">
        <v>40</v>
      </c>
      <c r="D136" s="185" t="s">
        <v>243</v>
      </c>
      <c r="E136" s="185" t="s">
        <v>358</v>
      </c>
      <c r="F136" s="185" t="s">
        <v>359</v>
      </c>
      <c r="G136" s="185" t="s">
        <v>265</v>
      </c>
      <c r="H136" s="185" t="s">
        <v>365</v>
      </c>
      <c r="I136" s="185" t="s">
        <v>916</v>
      </c>
      <c r="J136" s="186" t="s">
        <v>366</v>
      </c>
      <c r="K136" s="187">
        <v>407000</v>
      </c>
      <c r="L136" s="187">
        <v>0</v>
      </c>
      <c r="M136" s="187">
        <f>K136+L136</f>
        <v>407000</v>
      </c>
      <c r="N136" s="272">
        <v>407000</v>
      </c>
      <c r="O136" s="272">
        <v>407000</v>
      </c>
    </row>
    <row r="137" spans="1:15" ht="56.25" customHeight="1">
      <c r="A137" s="202">
        <v>128</v>
      </c>
      <c r="B137" s="185" t="s">
        <v>95</v>
      </c>
      <c r="C137" s="185" t="s">
        <v>40</v>
      </c>
      <c r="D137" s="185" t="s">
        <v>243</v>
      </c>
      <c r="E137" s="185" t="s">
        <v>358</v>
      </c>
      <c r="F137" s="185" t="s">
        <v>359</v>
      </c>
      <c r="G137" s="185" t="s">
        <v>265</v>
      </c>
      <c r="H137" s="185" t="s">
        <v>1097</v>
      </c>
      <c r="I137" s="185" t="s">
        <v>916</v>
      </c>
      <c r="J137" s="85" t="s">
        <v>145</v>
      </c>
      <c r="K137" s="187">
        <f>1508600+4482200</f>
        <v>5990800</v>
      </c>
      <c r="L137" s="187">
        <v>0</v>
      </c>
      <c r="M137" s="187">
        <f>K137+L137</f>
        <v>5990800</v>
      </c>
      <c r="N137" s="272">
        <v>0</v>
      </c>
      <c r="O137" s="272">
        <v>0</v>
      </c>
    </row>
    <row r="138" spans="1:15" ht="171.6">
      <c r="A138" s="202">
        <v>129</v>
      </c>
      <c r="B138" s="185" t="s">
        <v>95</v>
      </c>
      <c r="C138" s="185" t="s">
        <v>40</v>
      </c>
      <c r="D138" s="185" t="s">
        <v>243</v>
      </c>
      <c r="E138" s="185" t="s">
        <v>358</v>
      </c>
      <c r="F138" s="185" t="s">
        <v>359</v>
      </c>
      <c r="G138" s="185" t="s">
        <v>265</v>
      </c>
      <c r="H138" s="185" t="s">
        <v>1185</v>
      </c>
      <c r="I138" s="185" t="s">
        <v>916</v>
      </c>
      <c r="J138" s="85" t="s">
        <v>1166</v>
      </c>
      <c r="K138" s="187">
        <v>5000000</v>
      </c>
      <c r="L138" s="187">
        <v>0</v>
      </c>
      <c r="M138" s="187">
        <f t="shared" si="4"/>
        <v>5000000</v>
      </c>
      <c r="N138" s="272">
        <v>0</v>
      </c>
      <c r="O138" s="272">
        <v>0</v>
      </c>
    </row>
    <row r="139" spans="1:15" ht="79.5" customHeight="1">
      <c r="A139" s="202">
        <v>130</v>
      </c>
      <c r="B139" s="185" t="s">
        <v>95</v>
      </c>
      <c r="C139" s="185" t="s">
        <v>40</v>
      </c>
      <c r="D139" s="185" t="s">
        <v>243</v>
      </c>
      <c r="E139" s="185" t="s">
        <v>358</v>
      </c>
      <c r="F139" s="185" t="s">
        <v>359</v>
      </c>
      <c r="G139" s="185" t="s">
        <v>265</v>
      </c>
      <c r="H139" s="185" t="s">
        <v>1233</v>
      </c>
      <c r="I139" s="185" t="s">
        <v>916</v>
      </c>
      <c r="J139" s="85" t="s">
        <v>1234</v>
      </c>
      <c r="K139" s="187">
        <v>0</v>
      </c>
      <c r="L139" s="187">
        <v>614520</v>
      </c>
      <c r="M139" s="187">
        <f t="shared" si="4"/>
        <v>614520</v>
      </c>
      <c r="N139" s="272">
        <v>0</v>
      </c>
      <c r="O139" s="272">
        <v>0</v>
      </c>
    </row>
    <row r="140" spans="1:15" ht="78.75" customHeight="1">
      <c r="A140" s="184">
        <v>131</v>
      </c>
      <c r="B140" s="185" t="s">
        <v>95</v>
      </c>
      <c r="C140" s="185" t="s">
        <v>40</v>
      </c>
      <c r="D140" s="185" t="s">
        <v>243</v>
      </c>
      <c r="E140" s="185" t="s">
        <v>358</v>
      </c>
      <c r="F140" s="185" t="s">
        <v>359</v>
      </c>
      <c r="G140" s="185" t="s">
        <v>265</v>
      </c>
      <c r="H140" s="185" t="s">
        <v>1186</v>
      </c>
      <c r="I140" s="185" t="s">
        <v>916</v>
      </c>
      <c r="J140" s="85" t="s">
        <v>1168</v>
      </c>
      <c r="K140" s="187">
        <v>4081580</v>
      </c>
      <c r="L140" s="187">
        <v>0</v>
      </c>
      <c r="M140" s="187">
        <f>K140+L140</f>
        <v>4081580</v>
      </c>
      <c r="N140" s="272">
        <v>0</v>
      </c>
      <c r="O140" s="272">
        <v>0</v>
      </c>
    </row>
    <row r="141" spans="1:15" ht="81" customHeight="1">
      <c r="A141" s="202">
        <v>132</v>
      </c>
      <c r="B141" s="185" t="s">
        <v>95</v>
      </c>
      <c r="C141" s="185" t="s">
        <v>40</v>
      </c>
      <c r="D141" s="185" t="s">
        <v>243</v>
      </c>
      <c r="E141" s="185" t="s">
        <v>358</v>
      </c>
      <c r="F141" s="185" t="s">
        <v>359</v>
      </c>
      <c r="G141" s="185" t="s">
        <v>265</v>
      </c>
      <c r="H141" s="185" t="s">
        <v>1187</v>
      </c>
      <c r="I141" s="185" t="s">
        <v>916</v>
      </c>
      <c r="J141" s="85" t="s">
        <v>148</v>
      </c>
      <c r="K141" s="187">
        <v>860280</v>
      </c>
      <c r="L141" s="187">
        <v>0</v>
      </c>
      <c r="M141" s="187">
        <f t="shared" si="4"/>
        <v>860280</v>
      </c>
      <c r="N141" s="272">
        <v>0</v>
      </c>
      <c r="O141" s="272">
        <v>0</v>
      </c>
    </row>
    <row r="142" spans="1:15" ht="92.25" customHeight="1">
      <c r="A142" s="202">
        <v>133</v>
      </c>
      <c r="B142" s="185" t="s">
        <v>95</v>
      </c>
      <c r="C142" s="185" t="s">
        <v>40</v>
      </c>
      <c r="D142" s="185" t="s">
        <v>243</v>
      </c>
      <c r="E142" s="185" t="s">
        <v>358</v>
      </c>
      <c r="F142" s="185" t="s">
        <v>359</v>
      </c>
      <c r="G142" s="185" t="s">
        <v>265</v>
      </c>
      <c r="H142" s="185" t="s">
        <v>1235</v>
      </c>
      <c r="I142" s="185" t="s">
        <v>916</v>
      </c>
      <c r="J142" s="85" t="s">
        <v>1236</v>
      </c>
      <c r="K142" s="187">
        <v>0</v>
      </c>
      <c r="L142" s="187">
        <v>7000000</v>
      </c>
      <c r="M142" s="187">
        <f t="shared" si="4"/>
        <v>7000000</v>
      </c>
      <c r="N142" s="272">
        <v>0</v>
      </c>
      <c r="O142" s="272">
        <v>0</v>
      </c>
    </row>
    <row r="143" spans="1:15">
      <c r="A143" s="202">
        <v>134</v>
      </c>
      <c r="B143" s="185" t="s">
        <v>95</v>
      </c>
      <c r="C143" s="185" t="s">
        <v>40</v>
      </c>
      <c r="D143" s="185" t="s">
        <v>243</v>
      </c>
      <c r="E143" s="185" t="s">
        <v>338</v>
      </c>
      <c r="F143" s="185" t="s">
        <v>232</v>
      </c>
      <c r="G143" s="185" t="s">
        <v>233</v>
      </c>
      <c r="H143" s="185" t="s">
        <v>234</v>
      </c>
      <c r="I143" s="185" t="s">
        <v>916</v>
      </c>
      <c r="J143" s="186" t="s">
        <v>367</v>
      </c>
      <c r="K143" s="187">
        <f t="shared" ref="K143:M143" si="5">K144</f>
        <v>329120507.60000002</v>
      </c>
      <c r="L143" s="187">
        <f t="shared" si="5"/>
        <v>11346528</v>
      </c>
      <c r="M143" s="187">
        <f t="shared" si="5"/>
        <v>340467035.60000002</v>
      </c>
      <c r="N143" s="272">
        <f>N144</f>
        <v>318853300</v>
      </c>
      <c r="O143" s="272">
        <f>O144</f>
        <v>318812700</v>
      </c>
    </row>
    <row r="144" spans="1:15" ht="26.4">
      <c r="A144" s="202">
        <v>135</v>
      </c>
      <c r="B144" s="185" t="s">
        <v>95</v>
      </c>
      <c r="C144" s="185" t="s">
        <v>40</v>
      </c>
      <c r="D144" s="185" t="s">
        <v>243</v>
      </c>
      <c r="E144" s="185" t="s">
        <v>338</v>
      </c>
      <c r="F144" s="185" t="s">
        <v>368</v>
      </c>
      <c r="G144" s="185" t="s">
        <v>233</v>
      </c>
      <c r="H144" s="185" t="s">
        <v>234</v>
      </c>
      <c r="I144" s="185" t="s">
        <v>916</v>
      </c>
      <c r="J144" s="186" t="s">
        <v>369</v>
      </c>
      <c r="K144" s="187">
        <f>K145+K168++K170+K172</f>
        <v>329120507.60000002</v>
      </c>
      <c r="L144" s="187">
        <f>L145+L168+L170+L172</f>
        <v>11346528</v>
      </c>
      <c r="M144" s="187">
        <f>K144+L144</f>
        <v>340467035.60000002</v>
      </c>
      <c r="N144" s="272">
        <f>N145+N168+N170+N172</f>
        <v>318853300</v>
      </c>
      <c r="O144" s="272">
        <f>O145+O168+O170+O172</f>
        <v>318812700</v>
      </c>
    </row>
    <row r="145" spans="1:15" ht="26.4">
      <c r="A145" s="184">
        <v>136</v>
      </c>
      <c r="B145" s="185" t="s">
        <v>95</v>
      </c>
      <c r="C145" s="185" t="s">
        <v>40</v>
      </c>
      <c r="D145" s="185" t="s">
        <v>243</v>
      </c>
      <c r="E145" s="185" t="s">
        <v>338</v>
      </c>
      <c r="F145" s="185" t="s">
        <v>368</v>
      </c>
      <c r="G145" s="185" t="s">
        <v>265</v>
      </c>
      <c r="H145" s="185" t="s">
        <v>234</v>
      </c>
      <c r="I145" s="185" t="s">
        <v>916</v>
      </c>
      <c r="J145" s="186" t="s">
        <v>150</v>
      </c>
      <c r="K145" s="187">
        <f>K146+K148+K149+K150+K151+K152+K153+K154+K155+K156+K157+K158+K159+K160+K161+K162+K163+K164+K165+K166+K167</f>
        <v>326733307.60000002</v>
      </c>
      <c r="L145" s="187">
        <f>L146+L147+L148+L149+L150+L151+L152+L153+L154+L155+L156+L157+L158+L159+L160+L161+L162+L163+L164+L165+L166+L167</f>
        <v>10780416</v>
      </c>
      <c r="M145" s="187">
        <f>K145+L145</f>
        <v>337513723.60000002</v>
      </c>
      <c r="N145" s="272">
        <f>N146+N147+N148+N149+N150+N151+N152+N153+N154+N155+N156+N157+N158+N159+N160+N161+N162+N163+N164+N165+N166+N167</f>
        <v>316476100</v>
      </c>
      <c r="O145" s="272">
        <f>O146+O147+O148+O149+O150+O151+O152+O153+O154+O155+O156+O157+O158+O159+O160+O161+O162+O163+O164+O165+O166+O167</f>
        <v>316420900</v>
      </c>
    </row>
    <row r="146" spans="1:15" ht="95.25" customHeight="1">
      <c r="A146" s="202">
        <v>137</v>
      </c>
      <c r="B146" s="185" t="s">
        <v>95</v>
      </c>
      <c r="C146" s="185" t="s">
        <v>40</v>
      </c>
      <c r="D146" s="185" t="s">
        <v>243</v>
      </c>
      <c r="E146" s="185" t="s">
        <v>338</v>
      </c>
      <c r="F146" s="185" t="s">
        <v>368</v>
      </c>
      <c r="G146" s="185" t="s">
        <v>265</v>
      </c>
      <c r="H146" s="185" t="s">
        <v>370</v>
      </c>
      <c r="I146" s="185" t="s">
        <v>916</v>
      </c>
      <c r="J146" s="186" t="s">
        <v>371</v>
      </c>
      <c r="K146" s="187">
        <v>39897330</v>
      </c>
      <c r="L146" s="187">
        <f>384000-653520+45100+80400+23000+51000+49500</f>
        <v>-20520</v>
      </c>
      <c r="M146" s="187">
        <f>K146+L146</f>
        <v>39876810</v>
      </c>
      <c r="N146" s="272">
        <v>38918500</v>
      </c>
      <c r="O146" s="272">
        <v>38918500</v>
      </c>
    </row>
    <row r="147" spans="1:15" ht="57.75" customHeight="1">
      <c r="A147" s="202">
        <v>138</v>
      </c>
      <c r="B147" s="185" t="s">
        <v>95</v>
      </c>
      <c r="C147" s="185" t="s">
        <v>40</v>
      </c>
      <c r="D147" s="185" t="s">
        <v>243</v>
      </c>
      <c r="E147" s="185" t="s">
        <v>338</v>
      </c>
      <c r="F147" s="185" t="s">
        <v>368</v>
      </c>
      <c r="G147" s="185" t="s">
        <v>265</v>
      </c>
      <c r="H147" s="185" t="s">
        <v>1237</v>
      </c>
      <c r="I147" s="185" t="s">
        <v>916</v>
      </c>
      <c r="J147" s="196" t="s">
        <v>1238</v>
      </c>
      <c r="K147" s="187">
        <v>0</v>
      </c>
      <c r="L147" s="187">
        <f>144900-54180</f>
        <v>90720</v>
      </c>
      <c r="M147" s="187">
        <f>K147+L147</f>
        <v>90720</v>
      </c>
      <c r="N147" s="272">
        <v>0</v>
      </c>
      <c r="O147" s="272">
        <v>0</v>
      </c>
    </row>
    <row r="148" spans="1:15" ht="81" customHeight="1">
      <c r="A148" s="202">
        <v>139</v>
      </c>
      <c r="B148" s="185" t="s">
        <v>95</v>
      </c>
      <c r="C148" s="185" t="s">
        <v>40</v>
      </c>
      <c r="D148" s="185" t="s">
        <v>243</v>
      </c>
      <c r="E148" s="185" t="s">
        <v>338</v>
      </c>
      <c r="F148" s="185" t="s">
        <v>368</v>
      </c>
      <c r="G148" s="185" t="s">
        <v>265</v>
      </c>
      <c r="H148" s="185" t="s">
        <v>372</v>
      </c>
      <c r="I148" s="185" t="s">
        <v>916</v>
      </c>
      <c r="J148" s="196" t="s">
        <v>1098</v>
      </c>
      <c r="K148" s="187">
        <v>141177.60000000001</v>
      </c>
      <c r="L148" s="187">
        <v>0</v>
      </c>
      <c r="M148" s="187">
        <f t="shared" ref="M148:M167" si="6">K148+L148</f>
        <v>141177.60000000001</v>
      </c>
      <c r="N148" s="272">
        <v>53200</v>
      </c>
      <c r="O148" s="272">
        <v>53200</v>
      </c>
    </row>
    <row r="149" spans="1:15" ht="80.25" customHeight="1">
      <c r="A149" s="202">
        <v>140</v>
      </c>
      <c r="B149" s="185" t="s">
        <v>95</v>
      </c>
      <c r="C149" s="185" t="s">
        <v>40</v>
      </c>
      <c r="D149" s="185" t="s">
        <v>243</v>
      </c>
      <c r="E149" s="185" t="s">
        <v>338</v>
      </c>
      <c r="F149" s="185" t="s">
        <v>368</v>
      </c>
      <c r="G149" s="185" t="s">
        <v>265</v>
      </c>
      <c r="H149" s="185" t="s">
        <v>373</v>
      </c>
      <c r="I149" s="185" t="s">
        <v>916</v>
      </c>
      <c r="J149" s="85" t="s">
        <v>151</v>
      </c>
      <c r="K149" s="187">
        <v>12800</v>
      </c>
      <c r="L149" s="187">
        <f>20000-17600</f>
        <v>2400</v>
      </c>
      <c r="M149" s="187">
        <f t="shared" si="6"/>
        <v>15200</v>
      </c>
      <c r="N149" s="272">
        <v>2400</v>
      </c>
      <c r="O149" s="272"/>
    </row>
    <row r="150" spans="1:15" ht="170.25" customHeight="1">
      <c r="A150" s="184">
        <v>141</v>
      </c>
      <c r="B150" s="185" t="s">
        <v>95</v>
      </c>
      <c r="C150" s="185" t="s">
        <v>40</v>
      </c>
      <c r="D150" s="185" t="s">
        <v>243</v>
      </c>
      <c r="E150" s="185" t="s">
        <v>338</v>
      </c>
      <c r="F150" s="185" t="s">
        <v>368</v>
      </c>
      <c r="G150" s="185" t="s">
        <v>265</v>
      </c>
      <c r="H150" s="185" t="s">
        <v>364</v>
      </c>
      <c r="I150" s="185" t="s">
        <v>916</v>
      </c>
      <c r="J150" s="85" t="s">
        <v>1169</v>
      </c>
      <c r="K150" s="187">
        <v>16593000</v>
      </c>
      <c r="L150" s="187">
        <f>1702840+68800+93800+751770</f>
        <v>2617210</v>
      </c>
      <c r="M150" s="187">
        <f t="shared" si="6"/>
        <v>19210210</v>
      </c>
      <c r="N150" s="272">
        <v>14743900</v>
      </c>
      <c r="O150" s="272">
        <v>14743900</v>
      </c>
    </row>
    <row r="151" spans="1:15" ht="171.75" customHeight="1">
      <c r="A151" s="202">
        <v>142</v>
      </c>
      <c r="B151" s="185" t="s">
        <v>95</v>
      </c>
      <c r="C151" s="185" t="s">
        <v>40</v>
      </c>
      <c r="D151" s="185" t="s">
        <v>243</v>
      </c>
      <c r="E151" s="185" t="s">
        <v>338</v>
      </c>
      <c r="F151" s="185" t="s">
        <v>368</v>
      </c>
      <c r="G151" s="185" t="s">
        <v>265</v>
      </c>
      <c r="H151" s="185" t="s">
        <v>374</v>
      </c>
      <c r="I151" s="185" t="s">
        <v>916</v>
      </c>
      <c r="J151" s="85" t="s">
        <v>1170</v>
      </c>
      <c r="K151" s="187">
        <v>20739600</v>
      </c>
      <c r="L151" s="187">
        <f>821220+182100+43300+376500+155500</f>
        <v>1578620</v>
      </c>
      <c r="M151" s="187">
        <f t="shared" si="6"/>
        <v>22318220</v>
      </c>
      <c r="N151" s="272">
        <v>19879500</v>
      </c>
      <c r="O151" s="272">
        <v>19879500</v>
      </c>
    </row>
    <row r="152" spans="1:15" ht="90.75" customHeight="1">
      <c r="A152" s="202">
        <v>143</v>
      </c>
      <c r="B152" s="185" t="s">
        <v>95</v>
      </c>
      <c r="C152" s="185" t="s">
        <v>40</v>
      </c>
      <c r="D152" s="185" t="s">
        <v>243</v>
      </c>
      <c r="E152" s="185" t="s">
        <v>338</v>
      </c>
      <c r="F152" s="185" t="s">
        <v>368</v>
      </c>
      <c r="G152" s="185" t="s">
        <v>265</v>
      </c>
      <c r="H152" s="185" t="s">
        <v>375</v>
      </c>
      <c r="I152" s="185" t="s">
        <v>916</v>
      </c>
      <c r="J152" s="186" t="s">
        <v>376</v>
      </c>
      <c r="K152" s="187">
        <v>16600</v>
      </c>
      <c r="L152" s="187">
        <v>200</v>
      </c>
      <c r="M152" s="187">
        <f t="shared" si="6"/>
        <v>16800</v>
      </c>
      <c r="N152" s="272">
        <v>16600</v>
      </c>
      <c r="O152" s="272">
        <v>16600</v>
      </c>
    </row>
    <row r="153" spans="1:15" ht="91.5" customHeight="1">
      <c r="A153" s="202">
        <v>144</v>
      </c>
      <c r="B153" s="185" t="s">
        <v>95</v>
      </c>
      <c r="C153" s="185" t="s">
        <v>40</v>
      </c>
      <c r="D153" s="185" t="s">
        <v>243</v>
      </c>
      <c r="E153" s="185" t="s">
        <v>338</v>
      </c>
      <c r="F153" s="185" t="s">
        <v>368</v>
      </c>
      <c r="G153" s="185" t="s">
        <v>265</v>
      </c>
      <c r="H153" s="185" t="s">
        <v>377</v>
      </c>
      <c r="I153" s="185" t="s">
        <v>916</v>
      </c>
      <c r="J153" s="186" t="s">
        <v>378</v>
      </c>
      <c r="K153" s="187">
        <v>6331100</v>
      </c>
      <c r="L153" s="187">
        <f>11410+56000-144900+1800+17400+280800</f>
        <v>222510</v>
      </c>
      <c r="M153" s="187">
        <f t="shared" si="6"/>
        <v>6553610</v>
      </c>
      <c r="N153" s="272">
        <v>6331100</v>
      </c>
      <c r="O153" s="272">
        <v>6331100</v>
      </c>
    </row>
    <row r="154" spans="1:15" ht="56.25" customHeight="1">
      <c r="A154" s="202">
        <v>145</v>
      </c>
      <c r="B154" s="185" t="s">
        <v>95</v>
      </c>
      <c r="C154" s="185" t="s">
        <v>40</v>
      </c>
      <c r="D154" s="185" t="s">
        <v>243</v>
      </c>
      <c r="E154" s="185" t="s">
        <v>338</v>
      </c>
      <c r="F154" s="185" t="s">
        <v>368</v>
      </c>
      <c r="G154" s="185" t="s">
        <v>265</v>
      </c>
      <c r="H154" s="185" t="s">
        <v>379</v>
      </c>
      <c r="I154" s="185" t="s">
        <v>916</v>
      </c>
      <c r="J154" s="186" t="s">
        <v>380</v>
      </c>
      <c r="K154" s="187">
        <v>62500</v>
      </c>
      <c r="L154" s="187">
        <v>500</v>
      </c>
      <c r="M154" s="187">
        <f t="shared" si="6"/>
        <v>63000</v>
      </c>
      <c r="N154" s="272">
        <v>62500</v>
      </c>
      <c r="O154" s="272">
        <v>62500</v>
      </c>
    </row>
    <row r="155" spans="1:15" ht="105.75" customHeight="1">
      <c r="A155" s="184">
        <v>146</v>
      </c>
      <c r="B155" s="185" t="s">
        <v>95</v>
      </c>
      <c r="C155" s="185" t="s">
        <v>40</v>
      </c>
      <c r="D155" s="185" t="s">
        <v>243</v>
      </c>
      <c r="E155" s="185" t="s">
        <v>338</v>
      </c>
      <c r="F155" s="185" t="s">
        <v>368</v>
      </c>
      <c r="G155" s="185" t="s">
        <v>265</v>
      </c>
      <c r="H155" s="185" t="s">
        <v>381</v>
      </c>
      <c r="I155" s="185" t="s">
        <v>916</v>
      </c>
      <c r="J155" s="186" t="s">
        <v>382</v>
      </c>
      <c r="K155" s="187">
        <v>3013900</v>
      </c>
      <c r="L155" s="187">
        <v>27969</v>
      </c>
      <c r="M155" s="187">
        <f t="shared" si="6"/>
        <v>3041869</v>
      </c>
      <c r="N155" s="272">
        <v>2984500</v>
      </c>
      <c r="O155" s="272">
        <v>2931700</v>
      </c>
    </row>
    <row r="156" spans="1:15" ht="106.5" customHeight="1">
      <c r="A156" s="202">
        <v>147</v>
      </c>
      <c r="B156" s="185" t="s">
        <v>95</v>
      </c>
      <c r="C156" s="185" t="s">
        <v>40</v>
      </c>
      <c r="D156" s="185" t="s">
        <v>243</v>
      </c>
      <c r="E156" s="185" t="s">
        <v>338</v>
      </c>
      <c r="F156" s="185" t="s">
        <v>368</v>
      </c>
      <c r="G156" s="185" t="s">
        <v>265</v>
      </c>
      <c r="H156" s="185" t="s">
        <v>383</v>
      </c>
      <c r="I156" s="185" t="s">
        <v>916</v>
      </c>
      <c r="J156" s="186" t="s">
        <v>384</v>
      </c>
      <c r="K156" s="187">
        <v>315500</v>
      </c>
      <c r="L156" s="187">
        <v>0</v>
      </c>
      <c r="M156" s="187">
        <f t="shared" si="6"/>
        <v>315500</v>
      </c>
      <c r="N156" s="272">
        <v>315500</v>
      </c>
      <c r="O156" s="272">
        <v>315500</v>
      </c>
    </row>
    <row r="157" spans="1:15" ht="81" customHeight="1">
      <c r="A157" s="202">
        <v>148</v>
      </c>
      <c r="B157" s="185" t="s">
        <v>95</v>
      </c>
      <c r="C157" s="185" t="s">
        <v>40</v>
      </c>
      <c r="D157" s="185" t="s">
        <v>243</v>
      </c>
      <c r="E157" s="185" t="s">
        <v>338</v>
      </c>
      <c r="F157" s="185" t="s">
        <v>368</v>
      </c>
      <c r="G157" s="185" t="s">
        <v>265</v>
      </c>
      <c r="H157" s="185" t="s">
        <v>385</v>
      </c>
      <c r="I157" s="185" t="s">
        <v>916</v>
      </c>
      <c r="J157" s="186" t="s">
        <v>386</v>
      </c>
      <c r="K157" s="187">
        <v>214300</v>
      </c>
      <c r="L157" s="187">
        <v>1800</v>
      </c>
      <c r="M157" s="187">
        <f t="shared" si="6"/>
        <v>216100</v>
      </c>
      <c r="N157" s="272">
        <v>209700</v>
      </c>
      <c r="O157" s="272">
        <v>209700</v>
      </c>
    </row>
    <row r="158" spans="1:15" ht="92.4">
      <c r="A158" s="202">
        <v>149</v>
      </c>
      <c r="B158" s="185" t="s">
        <v>95</v>
      </c>
      <c r="C158" s="185" t="s">
        <v>40</v>
      </c>
      <c r="D158" s="185" t="s">
        <v>243</v>
      </c>
      <c r="E158" s="185" t="s">
        <v>338</v>
      </c>
      <c r="F158" s="185" t="s">
        <v>368</v>
      </c>
      <c r="G158" s="185" t="s">
        <v>265</v>
      </c>
      <c r="H158" s="185" t="s">
        <v>387</v>
      </c>
      <c r="I158" s="185" t="s">
        <v>916</v>
      </c>
      <c r="J158" s="186" t="s">
        <v>388</v>
      </c>
      <c r="K158" s="187">
        <v>1522500</v>
      </c>
      <c r="L158" s="187">
        <v>11190</v>
      </c>
      <c r="M158" s="187">
        <f>K158+L158</f>
        <v>1533690</v>
      </c>
      <c r="N158" s="272">
        <v>1522500</v>
      </c>
      <c r="O158" s="272">
        <v>1522500</v>
      </c>
    </row>
    <row r="159" spans="1:15" ht="131.25" customHeight="1">
      <c r="A159" s="202">
        <v>150</v>
      </c>
      <c r="B159" s="185" t="s">
        <v>95</v>
      </c>
      <c r="C159" s="185" t="s">
        <v>40</v>
      </c>
      <c r="D159" s="185" t="s">
        <v>243</v>
      </c>
      <c r="E159" s="185" t="s">
        <v>338</v>
      </c>
      <c r="F159" s="185" t="s">
        <v>368</v>
      </c>
      <c r="G159" s="185" t="s">
        <v>265</v>
      </c>
      <c r="H159" s="185" t="s">
        <v>389</v>
      </c>
      <c r="I159" s="185" t="s">
        <v>916</v>
      </c>
      <c r="J159" s="186" t="s">
        <v>390</v>
      </c>
      <c r="K159" s="187">
        <v>234000</v>
      </c>
      <c r="L159" s="187">
        <f>-84000-3000</f>
        <v>-87000</v>
      </c>
      <c r="M159" s="187">
        <f t="shared" si="6"/>
        <v>147000</v>
      </c>
      <c r="N159" s="272">
        <v>234000</v>
      </c>
      <c r="O159" s="272">
        <v>234000</v>
      </c>
    </row>
    <row r="160" spans="1:15" ht="170.25" customHeight="1">
      <c r="A160" s="184">
        <v>151</v>
      </c>
      <c r="B160" s="185" t="s">
        <v>95</v>
      </c>
      <c r="C160" s="185" t="s">
        <v>40</v>
      </c>
      <c r="D160" s="185" t="s">
        <v>243</v>
      </c>
      <c r="E160" s="185" t="s">
        <v>338</v>
      </c>
      <c r="F160" s="185" t="s">
        <v>368</v>
      </c>
      <c r="G160" s="185" t="s">
        <v>265</v>
      </c>
      <c r="H160" s="185" t="s">
        <v>391</v>
      </c>
      <c r="I160" s="185" t="s">
        <v>916</v>
      </c>
      <c r="J160" s="85" t="s">
        <v>1172</v>
      </c>
      <c r="K160" s="187">
        <v>135474300</v>
      </c>
      <c r="L160" s="187">
        <f>214600+1543300+759300+1326800+1103100+1118700</f>
        <v>6065800</v>
      </c>
      <c r="M160" s="187">
        <f t="shared" si="6"/>
        <v>141540100</v>
      </c>
      <c r="N160" s="272">
        <v>134834200</v>
      </c>
      <c r="O160" s="272">
        <v>134834200</v>
      </c>
    </row>
    <row r="161" spans="1:255" ht="93.75" customHeight="1">
      <c r="A161" s="202">
        <v>152</v>
      </c>
      <c r="B161" s="185" t="s">
        <v>95</v>
      </c>
      <c r="C161" s="185" t="s">
        <v>40</v>
      </c>
      <c r="D161" s="185" t="s">
        <v>243</v>
      </c>
      <c r="E161" s="185" t="s">
        <v>338</v>
      </c>
      <c r="F161" s="185" t="s">
        <v>368</v>
      </c>
      <c r="G161" s="185" t="s">
        <v>265</v>
      </c>
      <c r="H161" s="185" t="s">
        <v>392</v>
      </c>
      <c r="I161" s="185" t="s">
        <v>916</v>
      </c>
      <c r="J161" s="186" t="s">
        <v>393</v>
      </c>
      <c r="K161" s="187">
        <v>14551000</v>
      </c>
      <c r="L161" s="187">
        <v>-864400</v>
      </c>
      <c r="M161" s="187">
        <f t="shared" si="6"/>
        <v>13686600</v>
      </c>
      <c r="N161" s="272">
        <v>14581500</v>
      </c>
      <c r="O161" s="272">
        <v>14581500</v>
      </c>
    </row>
    <row r="162" spans="1:255" ht="80.25" customHeight="1">
      <c r="A162" s="202">
        <v>153</v>
      </c>
      <c r="B162" s="185" t="s">
        <v>95</v>
      </c>
      <c r="C162" s="185" t="s">
        <v>40</v>
      </c>
      <c r="D162" s="185" t="s">
        <v>243</v>
      </c>
      <c r="E162" s="185" t="s">
        <v>338</v>
      </c>
      <c r="F162" s="185" t="s">
        <v>368</v>
      </c>
      <c r="G162" s="185" t="s">
        <v>265</v>
      </c>
      <c r="H162" s="185" t="s">
        <v>394</v>
      </c>
      <c r="I162" s="185" t="s">
        <v>916</v>
      </c>
      <c r="J162" s="186" t="s">
        <v>395</v>
      </c>
      <c r="K162" s="187">
        <v>39049900</v>
      </c>
      <c r="L162" s="187">
        <v>-693500</v>
      </c>
      <c r="M162" s="187">
        <f t="shared" si="6"/>
        <v>38356400</v>
      </c>
      <c r="N162" s="272">
        <v>39049900</v>
      </c>
      <c r="O162" s="272">
        <v>39049900</v>
      </c>
    </row>
    <row r="163" spans="1:255" ht="95.25" customHeight="1">
      <c r="A163" s="202">
        <v>154</v>
      </c>
      <c r="B163" s="185" t="s">
        <v>95</v>
      </c>
      <c r="C163" s="185" t="s">
        <v>40</v>
      </c>
      <c r="D163" s="185" t="s">
        <v>243</v>
      </c>
      <c r="E163" s="185" t="s">
        <v>338</v>
      </c>
      <c r="F163" s="185" t="s">
        <v>368</v>
      </c>
      <c r="G163" s="185" t="s">
        <v>265</v>
      </c>
      <c r="H163" s="185" t="s">
        <v>1099</v>
      </c>
      <c r="I163" s="185" t="s">
        <v>916</v>
      </c>
      <c r="J163" s="196" t="s">
        <v>1043</v>
      </c>
      <c r="K163" s="187">
        <v>1417400</v>
      </c>
      <c r="L163" s="187">
        <v>0</v>
      </c>
      <c r="M163" s="187">
        <v>1417400</v>
      </c>
      <c r="N163" s="272">
        <v>1417400</v>
      </c>
      <c r="O163" s="272">
        <v>1417400</v>
      </c>
    </row>
    <row r="164" spans="1:255" ht="171" customHeight="1">
      <c r="A164" s="202">
        <v>155</v>
      </c>
      <c r="B164" s="185" t="s">
        <v>95</v>
      </c>
      <c r="C164" s="185" t="s">
        <v>40</v>
      </c>
      <c r="D164" s="185" t="s">
        <v>243</v>
      </c>
      <c r="E164" s="185" t="s">
        <v>338</v>
      </c>
      <c r="F164" s="185" t="s">
        <v>368</v>
      </c>
      <c r="G164" s="185" t="s">
        <v>265</v>
      </c>
      <c r="H164" s="185" t="s">
        <v>396</v>
      </c>
      <c r="I164" s="185" t="s">
        <v>916</v>
      </c>
      <c r="J164" s="85" t="s">
        <v>1173</v>
      </c>
      <c r="K164" s="187">
        <v>29107400</v>
      </c>
      <c r="L164" s="187">
        <f>1517000+105900+650100-288000</f>
        <v>1985000</v>
      </c>
      <c r="M164" s="187">
        <f t="shared" si="6"/>
        <v>31092400</v>
      </c>
      <c r="N164" s="272">
        <v>26466600</v>
      </c>
      <c r="O164" s="272">
        <v>26466600</v>
      </c>
    </row>
    <row r="165" spans="1:255" ht="105.6">
      <c r="A165" s="184">
        <v>156</v>
      </c>
      <c r="B165" s="185" t="s">
        <v>95</v>
      </c>
      <c r="C165" s="185" t="s">
        <v>40</v>
      </c>
      <c r="D165" s="185" t="s">
        <v>243</v>
      </c>
      <c r="E165" s="185" t="s">
        <v>338</v>
      </c>
      <c r="F165" s="185" t="s">
        <v>368</v>
      </c>
      <c r="G165" s="185" t="s">
        <v>265</v>
      </c>
      <c r="H165" s="185" t="s">
        <v>397</v>
      </c>
      <c r="I165" s="185" t="s">
        <v>916</v>
      </c>
      <c r="J165" s="186" t="s">
        <v>398</v>
      </c>
      <c r="K165" s="187">
        <v>15931900</v>
      </c>
      <c r="L165" s="187">
        <v>0</v>
      </c>
      <c r="M165" s="187">
        <f t="shared" si="6"/>
        <v>15931900</v>
      </c>
      <c r="N165" s="272">
        <v>12745500</v>
      </c>
      <c r="O165" s="272">
        <v>12745500</v>
      </c>
    </row>
    <row r="166" spans="1:255" ht="79.2">
      <c r="A166" s="202">
        <v>157</v>
      </c>
      <c r="B166" s="185" t="s">
        <v>95</v>
      </c>
      <c r="C166" s="185" t="s">
        <v>40</v>
      </c>
      <c r="D166" s="185" t="s">
        <v>243</v>
      </c>
      <c r="E166" s="185" t="s">
        <v>338</v>
      </c>
      <c r="F166" s="185" t="s">
        <v>368</v>
      </c>
      <c r="G166" s="185" t="s">
        <v>265</v>
      </c>
      <c r="H166" s="185" t="s">
        <v>399</v>
      </c>
      <c r="I166" s="185" t="s">
        <v>916</v>
      </c>
      <c r="J166" s="186" t="s">
        <v>400</v>
      </c>
      <c r="K166" s="187">
        <v>575200</v>
      </c>
      <c r="L166" s="187">
        <v>5600</v>
      </c>
      <c r="M166" s="187">
        <f t="shared" si="6"/>
        <v>580800</v>
      </c>
      <c r="N166" s="272">
        <v>575200</v>
      </c>
      <c r="O166" s="272">
        <v>575200</v>
      </c>
    </row>
    <row r="167" spans="1:255" ht="66">
      <c r="A167" s="202">
        <v>158</v>
      </c>
      <c r="B167" s="185" t="s">
        <v>95</v>
      </c>
      <c r="C167" s="185" t="s">
        <v>40</v>
      </c>
      <c r="D167" s="185" t="s">
        <v>243</v>
      </c>
      <c r="E167" s="185" t="s">
        <v>338</v>
      </c>
      <c r="F167" s="185" t="s">
        <v>368</v>
      </c>
      <c r="G167" s="185" t="s">
        <v>265</v>
      </c>
      <c r="H167" s="185" t="s">
        <v>401</v>
      </c>
      <c r="I167" s="185" t="s">
        <v>916</v>
      </c>
      <c r="J167" s="186" t="s">
        <v>161</v>
      </c>
      <c r="K167" s="187">
        <v>1531900</v>
      </c>
      <c r="L167" s="187">
        <v>-163683</v>
      </c>
      <c r="M167" s="187">
        <f t="shared" si="6"/>
        <v>1368217</v>
      </c>
      <c r="N167" s="272">
        <v>1531900</v>
      </c>
      <c r="O167" s="272">
        <v>1531900</v>
      </c>
    </row>
    <row r="168" spans="1:255" ht="52.8">
      <c r="A168" s="202">
        <v>159</v>
      </c>
      <c r="B168" s="185" t="s">
        <v>95</v>
      </c>
      <c r="C168" s="185" t="s">
        <v>40</v>
      </c>
      <c r="D168" s="185" t="s">
        <v>243</v>
      </c>
      <c r="E168" s="185" t="s">
        <v>338</v>
      </c>
      <c r="F168" s="185" t="s">
        <v>402</v>
      </c>
      <c r="G168" s="185" t="s">
        <v>233</v>
      </c>
      <c r="H168" s="185" t="s">
        <v>234</v>
      </c>
      <c r="I168" s="185" t="s">
        <v>916</v>
      </c>
      <c r="J168" s="186" t="s">
        <v>403</v>
      </c>
      <c r="K168" s="187">
        <f>K169</f>
        <v>742700</v>
      </c>
      <c r="L168" s="187">
        <f>L169</f>
        <v>547720</v>
      </c>
      <c r="M168" s="187">
        <f>M169</f>
        <v>1290420</v>
      </c>
      <c r="N168" s="272">
        <f>N169</f>
        <v>742700</v>
      </c>
      <c r="O168" s="272">
        <f>O169</f>
        <v>742700</v>
      </c>
    </row>
    <row r="169" spans="1:255" ht="92.4">
      <c r="A169" s="202">
        <v>160</v>
      </c>
      <c r="B169" s="185" t="s">
        <v>95</v>
      </c>
      <c r="C169" s="185" t="s">
        <v>40</v>
      </c>
      <c r="D169" s="185" t="s">
        <v>243</v>
      </c>
      <c r="E169" s="185" t="s">
        <v>338</v>
      </c>
      <c r="F169" s="185" t="s">
        <v>402</v>
      </c>
      <c r="G169" s="185" t="s">
        <v>265</v>
      </c>
      <c r="H169" s="185" t="s">
        <v>234</v>
      </c>
      <c r="I169" s="185" t="s">
        <v>916</v>
      </c>
      <c r="J169" s="85" t="s">
        <v>404</v>
      </c>
      <c r="K169" s="187">
        <v>742700</v>
      </c>
      <c r="L169" s="187">
        <f>742720+5000-200000</f>
        <v>547720</v>
      </c>
      <c r="M169" s="187">
        <f>K169+L169</f>
        <v>1290420</v>
      </c>
      <c r="N169" s="272">
        <v>742700</v>
      </c>
      <c r="O169" s="272">
        <v>742700</v>
      </c>
    </row>
    <row r="170" spans="1:255" ht="29.25" customHeight="1">
      <c r="A170" s="184">
        <v>161</v>
      </c>
      <c r="B170" s="185" t="s">
        <v>95</v>
      </c>
      <c r="C170" s="185" t="s">
        <v>40</v>
      </c>
      <c r="D170" s="185" t="s">
        <v>243</v>
      </c>
      <c r="E170" s="185" t="s">
        <v>342</v>
      </c>
      <c r="F170" s="185" t="s">
        <v>405</v>
      </c>
      <c r="G170" s="185" t="s">
        <v>233</v>
      </c>
      <c r="H170" s="185" t="s">
        <v>234</v>
      </c>
      <c r="I170" s="185" t="s">
        <v>916</v>
      </c>
      <c r="J170" s="186" t="s">
        <v>406</v>
      </c>
      <c r="K170" s="187">
        <f t="shared" ref="K170:M170" si="7">K171</f>
        <v>1631600</v>
      </c>
      <c r="L170" s="187">
        <f t="shared" si="7"/>
        <v>18392</v>
      </c>
      <c r="M170" s="187">
        <f t="shared" si="7"/>
        <v>1649992</v>
      </c>
      <c r="N170" s="272">
        <f>N171</f>
        <v>1631600</v>
      </c>
      <c r="O170" s="272">
        <f>O171</f>
        <v>1649100</v>
      </c>
      <c r="P170" s="255"/>
      <c r="Q170" s="255"/>
      <c r="R170" s="255"/>
      <c r="S170" s="255"/>
      <c r="T170" s="255"/>
      <c r="U170" s="255"/>
      <c r="V170" s="255"/>
      <c r="W170" s="255"/>
      <c r="X170" s="255"/>
      <c r="Y170" s="255"/>
      <c r="Z170" s="255"/>
      <c r="AA170" s="255"/>
      <c r="AB170" s="255"/>
      <c r="AC170" s="255"/>
      <c r="AD170" s="255"/>
      <c r="AE170" s="255"/>
      <c r="AF170" s="255"/>
      <c r="AG170" s="255"/>
      <c r="AH170" s="255"/>
      <c r="AI170" s="255"/>
      <c r="AJ170" s="255"/>
      <c r="AK170" s="255"/>
      <c r="AL170" s="255"/>
      <c r="AM170" s="255"/>
      <c r="AN170" s="255"/>
      <c r="AO170" s="255"/>
      <c r="AP170" s="255"/>
      <c r="AQ170" s="255"/>
      <c r="AR170" s="255"/>
      <c r="AS170" s="255"/>
      <c r="AT170" s="255"/>
      <c r="AU170" s="255"/>
      <c r="AV170" s="255"/>
      <c r="AW170" s="255"/>
      <c r="AX170" s="255"/>
      <c r="AY170" s="255"/>
      <c r="AZ170" s="255"/>
      <c r="BA170" s="255"/>
      <c r="BB170" s="255"/>
      <c r="BC170" s="255"/>
      <c r="BD170" s="255"/>
      <c r="BE170" s="255"/>
      <c r="BF170" s="255"/>
      <c r="BG170" s="255"/>
      <c r="BH170" s="255"/>
      <c r="BI170" s="255"/>
      <c r="BJ170" s="255"/>
      <c r="BK170" s="255"/>
      <c r="BL170" s="255"/>
      <c r="BM170" s="255"/>
      <c r="BN170" s="255"/>
      <c r="BO170" s="255"/>
      <c r="BP170" s="255"/>
      <c r="BQ170" s="255"/>
      <c r="BR170" s="255"/>
      <c r="BS170" s="255"/>
      <c r="BT170" s="255"/>
      <c r="BU170" s="255"/>
      <c r="BV170" s="255"/>
      <c r="BW170" s="255"/>
      <c r="BX170" s="255"/>
      <c r="BY170" s="255"/>
      <c r="BZ170" s="255"/>
      <c r="CA170" s="255"/>
      <c r="CB170" s="255"/>
      <c r="CC170" s="255"/>
      <c r="CD170" s="255"/>
      <c r="CE170" s="255"/>
      <c r="CF170" s="255"/>
      <c r="CG170" s="255"/>
      <c r="CH170" s="255"/>
      <c r="CI170" s="255"/>
      <c r="CJ170" s="255"/>
      <c r="CK170" s="255"/>
      <c r="CL170" s="255"/>
      <c r="CM170" s="255"/>
      <c r="CN170" s="255"/>
      <c r="CO170" s="255"/>
      <c r="CP170" s="255"/>
      <c r="CQ170" s="255"/>
      <c r="CR170" s="255"/>
      <c r="CS170" s="255"/>
      <c r="CT170" s="255"/>
      <c r="CU170" s="255"/>
      <c r="CV170" s="255"/>
      <c r="CW170" s="255"/>
      <c r="CX170" s="255"/>
      <c r="CY170" s="255"/>
      <c r="CZ170" s="255"/>
      <c r="DA170" s="255"/>
      <c r="DB170" s="255"/>
      <c r="DC170" s="255"/>
      <c r="DD170" s="255"/>
      <c r="DE170" s="255"/>
      <c r="DF170" s="255"/>
      <c r="DG170" s="255"/>
      <c r="DH170" s="255"/>
      <c r="DI170" s="255"/>
      <c r="DJ170" s="255"/>
      <c r="DK170" s="255"/>
      <c r="DL170" s="255"/>
      <c r="DM170" s="255"/>
      <c r="DN170" s="255"/>
      <c r="DO170" s="255"/>
      <c r="DP170" s="255"/>
      <c r="DQ170" s="255"/>
      <c r="DR170" s="255"/>
      <c r="DS170" s="255"/>
      <c r="DT170" s="255"/>
      <c r="DU170" s="255"/>
      <c r="DV170" s="255"/>
      <c r="DW170" s="255"/>
      <c r="DX170" s="255"/>
      <c r="DY170" s="255"/>
      <c r="DZ170" s="255"/>
      <c r="EA170" s="255"/>
      <c r="EB170" s="255"/>
      <c r="EC170" s="255"/>
      <c r="ED170" s="255"/>
      <c r="EE170" s="255"/>
      <c r="EF170" s="255"/>
      <c r="EG170" s="255"/>
      <c r="EH170" s="255"/>
      <c r="EI170" s="255"/>
      <c r="EJ170" s="255"/>
      <c r="EK170" s="255"/>
      <c r="EL170" s="255"/>
      <c r="EM170" s="255"/>
      <c r="EN170" s="255"/>
      <c r="EO170" s="255"/>
      <c r="EP170" s="255"/>
      <c r="EQ170" s="255"/>
      <c r="ER170" s="255"/>
      <c r="ES170" s="255"/>
      <c r="ET170" s="255"/>
      <c r="EU170" s="255"/>
      <c r="EV170" s="255"/>
      <c r="EW170" s="255"/>
      <c r="EX170" s="255"/>
      <c r="EY170" s="255"/>
      <c r="EZ170" s="255"/>
      <c r="FA170" s="255"/>
      <c r="FB170" s="255"/>
      <c r="FC170" s="255"/>
      <c r="FD170" s="255"/>
      <c r="FE170" s="255"/>
      <c r="FF170" s="255"/>
      <c r="FG170" s="255"/>
      <c r="FH170" s="255"/>
      <c r="FI170" s="255"/>
      <c r="FJ170" s="255"/>
      <c r="FK170" s="255"/>
      <c r="FL170" s="255"/>
      <c r="FM170" s="255"/>
      <c r="FN170" s="255"/>
      <c r="FO170" s="255"/>
      <c r="FP170" s="255"/>
      <c r="FQ170" s="255"/>
      <c r="FR170" s="255"/>
      <c r="FS170" s="255"/>
      <c r="FT170" s="255"/>
      <c r="FU170" s="255"/>
      <c r="FV170" s="255"/>
      <c r="FW170" s="255"/>
      <c r="FX170" s="255"/>
      <c r="FY170" s="255"/>
      <c r="FZ170" s="255"/>
      <c r="GA170" s="255"/>
      <c r="GB170" s="255"/>
      <c r="GC170" s="255"/>
      <c r="GD170" s="255"/>
      <c r="GE170" s="255"/>
      <c r="GF170" s="255"/>
      <c r="GG170" s="255"/>
      <c r="GH170" s="255"/>
      <c r="GI170" s="255"/>
      <c r="GJ170" s="255"/>
      <c r="GK170" s="255"/>
      <c r="GL170" s="255"/>
      <c r="GM170" s="255"/>
      <c r="GN170" s="255"/>
      <c r="GO170" s="255"/>
      <c r="GP170" s="255"/>
      <c r="GQ170" s="255"/>
      <c r="GR170" s="255"/>
      <c r="GS170" s="255"/>
      <c r="GT170" s="255"/>
      <c r="GU170" s="255"/>
      <c r="GV170" s="255"/>
      <c r="GW170" s="255"/>
      <c r="GX170" s="255"/>
      <c r="GY170" s="255"/>
      <c r="GZ170" s="255"/>
      <c r="HA170" s="255"/>
      <c r="HB170" s="255"/>
      <c r="HC170" s="255"/>
      <c r="HD170" s="255"/>
      <c r="HE170" s="255"/>
      <c r="HF170" s="255"/>
      <c r="HG170" s="255"/>
      <c r="HH170" s="255"/>
      <c r="HI170" s="255"/>
      <c r="HJ170" s="255"/>
      <c r="HK170" s="255"/>
      <c r="HL170" s="255"/>
      <c r="HM170" s="255"/>
      <c r="HN170" s="255"/>
      <c r="HO170" s="255"/>
      <c r="HP170" s="255"/>
      <c r="HQ170" s="255"/>
      <c r="HR170" s="255"/>
      <c r="HS170" s="255"/>
      <c r="HT170" s="255"/>
      <c r="HU170" s="255"/>
      <c r="HV170" s="255"/>
      <c r="HW170" s="255"/>
      <c r="HX170" s="255"/>
      <c r="HY170" s="255"/>
      <c r="HZ170" s="255"/>
      <c r="IA170" s="255"/>
      <c r="IB170" s="255"/>
      <c r="IC170" s="255"/>
      <c r="ID170" s="255"/>
      <c r="IE170" s="255"/>
      <c r="IF170" s="255"/>
      <c r="IG170" s="255"/>
      <c r="IH170" s="255"/>
      <c r="II170" s="255"/>
      <c r="IJ170" s="255"/>
      <c r="IK170" s="255"/>
      <c r="IL170" s="255"/>
      <c r="IM170" s="255"/>
      <c r="IN170" s="255"/>
      <c r="IO170" s="255"/>
      <c r="IP170" s="255"/>
      <c r="IQ170" s="255"/>
      <c r="IR170" s="255"/>
      <c r="IS170" s="255"/>
      <c r="IT170" s="255"/>
      <c r="IU170" s="255"/>
    </row>
    <row r="171" spans="1:255" ht="42" customHeight="1">
      <c r="A171" s="202">
        <v>162</v>
      </c>
      <c r="B171" s="185" t="s">
        <v>95</v>
      </c>
      <c r="C171" s="185" t="s">
        <v>40</v>
      </c>
      <c r="D171" s="185" t="s">
        <v>243</v>
      </c>
      <c r="E171" s="185" t="s">
        <v>342</v>
      </c>
      <c r="F171" s="185" t="s">
        <v>405</v>
      </c>
      <c r="G171" s="185" t="s">
        <v>265</v>
      </c>
      <c r="H171" s="185" t="s">
        <v>234</v>
      </c>
      <c r="I171" s="185" t="s">
        <v>916</v>
      </c>
      <c r="J171" s="186" t="s">
        <v>163</v>
      </c>
      <c r="K171" s="187">
        <v>1631600</v>
      </c>
      <c r="L171" s="187">
        <v>18392</v>
      </c>
      <c r="M171" s="187">
        <f>K171+L171</f>
        <v>1649992</v>
      </c>
      <c r="N171" s="272">
        <v>1631600</v>
      </c>
      <c r="O171" s="272">
        <v>1649100</v>
      </c>
    </row>
    <row r="172" spans="1:255" ht="41.25" customHeight="1">
      <c r="A172" s="202">
        <v>163</v>
      </c>
      <c r="B172" s="185" t="s">
        <v>95</v>
      </c>
      <c r="C172" s="185" t="s">
        <v>40</v>
      </c>
      <c r="D172" s="185" t="s">
        <v>243</v>
      </c>
      <c r="E172" s="185" t="s">
        <v>342</v>
      </c>
      <c r="F172" s="185" t="s">
        <v>278</v>
      </c>
      <c r="G172" s="185" t="s">
        <v>233</v>
      </c>
      <c r="H172" s="185" t="s">
        <v>234</v>
      </c>
      <c r="I172" s="185" t="s">
        <v>916</v>
      </c>
      <c r="J172" s="186" t="s">
        <v>407</v>
      </c>
      <c r="K172" s="187">
        <f>K173</f>
        <v>12900</v>
      </c>
      <c r="L172" s="187">
        <f>L173</f>
        <v>0</v>
      </c>
      <c r="M172" s="187">
        <f>M173</f>
        <v>12900</v>
      </c>
      <c r="N172" s="272">
        <f>N173</f>
        <v>2900</v>
      </c>
      <c r="O172" s="272">
        <v>0</v>
      </c>
      <c r="P172" s="257"/>
      <c r="Q172" s="261"/>
    </row>
    <row r="173" spans="1:255" ht="42" customHeight="1">
      <c r="A173" s="202">
        <v>164</v>
      </c>
      <c r="B173" s="185" t="s">
        <v>95</v>
      </c>
      <c r="C173" s="185" t="s">
        <v>40</v>
      </c>
      <c r="D173" s="185" t="s">
        <v>243</v>
      </c>
      <c r="E173" s="185" t="s">
        <v>342</v>
      </c>
      <c r="F173" s="185" t="s">
        <v>278</v>
      </c>
      <c r="G173" s="185" t="s">
        <v>265</v>
      </c>
      <c r="H173" s="185" t="s">
        <v>234</v>
      </c>
      <c r="I173" s="185" t="s">
        <v>916</v>
      </c>
      <c r="J173" s="85" t="s">
        <v>1100</v>
      </c>
      <c r="K173" s="187">
        <v>12900</v>
      </c>
      <c r="L173" s="187">
        <v>0</v>
      </c>
      <c r="M173" s="187">
        <f>K173+L173</f>
        <v>12900</v>
      </c>
      <c r="N173" s="272">
        <v>2900</v>
      </c>
      <c r="O173" s="272">
        <v>0</v>
      </c>
      <c r="P173" s="257"/>
      <c r="Q173" s="261"/>
    </row>
    <row r="174" spans="1:255">
      <c r="A174" s="202">
        <v>165</v>
      </c>
      <c r="B174" s="185" t="s">
        <v>95</v>
      </c>
      <c r="C174" s="185" t="s">
        <v>40</v>
      </c>
      <c r="D174" s="185" t="s">
        <v>243</v>
      </c>
      <c r="E174" s="185" t="s">
        <v>408</v>
      </c>
      <c r="F174" s="185" t="s">
        <v>232</v>
      </c>
      <c r="G174" s="185" t="s">
        <v>233</v>
      </c>
      <c r="H174" s="185" t="s">
        <v>234</v>
      </c>
      <c r="I174" s="185" t="s">
        <v>916</v>
      </c>
      <c r="J174" s="186" t="s">
        <v>409</v>
      </c>
      <c r="K174" s="187">
        <f>K175+K177+K179+K180</f>
        <v>77070456.890000001</v>
      </c>
      <c r="L174" s="187">
        <f t="shared" ref="L174:M174" si="8">L175+L177+L180</f>
        <v>2312895.850000001</v>
      </c>
      <c r="M174" s="187">
        <f t="shared" si="8"/>
        <v>79333352.74000001</v>
      </c>
      <c r="N174" s="272">
        <f>N175</f>
        <v>31876634.390000001</v>
      </c>
      <c r="O174" s="272">
        <f>O175</f>
        <v>31876634.390000001</v>
      </c>
    </row>
    <row r="175" spans="1:255" ht="39.6">
      <c r="A175" s="184">
        <v>166</v>
      </c>
      <c r="B175" s="185" t="s">
        <v>95</v>
      </c>
      <c r="C175" s="185" t="s">
        <v>40</v>
      </c>
      <c r="D175" s="185" t="s">
        <v>243</v>
      </c>
      <c r="E175" s="185" t="s">
        <v>408</v>
      </c>
      <c r="F175" s="185" t="s">
        <v>188</v>
      </c>
      <c r="G175" s="185" t="s">
        <v>233</v>
      </c>
      <c r="H175" s="185" t="s">
        <v>234</v>
      </c>
      <c r="I175" s="185" t="s">
        <v>916</v>
      </c>
      <c r="J175" s="186" t="s">
        <v>410</v>
      </c>
      <c r="K175" s="187">
        <f t="shared" ref="K175:M175" si="9">K176</f>
        <v>50984456.890000001</v>
      </c>
      <c r="L175" s="187">
        <f t="shared" si="9"/>
        <v>2829643.870000001</v>
      </c>
      <c r="M175" s="187">
        <f t="shared" si="9"/>
        <v>53814100.760000005</v>
      </c>
      <c r="N175" s="272">
        <f>N176</f>
        <v>31876634.390000001</v>
      </c>
      <c r="O175" s="272">
        <f>O176</f>
        <v>31876634.390000001</v>
      </c>
    </row>
    <row r="176" spans="1:255" ht="52.8">
      <c r="A176" s="202">
        <v>167</v>
      </c>
      <c r="B176" s="185" t="s">
        <v>95</v>
      </c>
      <c r="C176" s="185" t="s">
        <v>40</v>
      </c>
      <c r="D176" s="185" t="s">
        <v>243</v>
      </c>
      <c r="E176" s="185" t="s">
        <v>408</v>
      </c>
      <c r="F176" s="185" t="s">
        <v>188</v>
      </c>
      <c r="G176" s="185" t="s">
        <v>265</v>
      </c>
      <c r="H176" s="185" t="s">
        <v>234</v>
      </c>
      <c r="I176" s="185" t="s">
        <v>916</v>
      </c>
      <c r="J176" s="186" t="s">
        <v>164</v>
      </c>
      <c r="K176" s="187">
        <v>50984456.890000001</v>
      </c>
      <c r="L176" s="187">
        <f>436323.87+100000+3678489.45-0.02-379671.2-1728657.76+29810.5+685244.77+43118.04-34900-113.78</f>
        <v>2829643.870000001</v>
      </c>
      <c r="M176" s="187">
        <f>K176+L176</f>
        <v>53814100.760000005</v>
      </c>
      <c r="N176" s="272">
        <v>31876634.390000001</v>
      </c>
      <c r="O176" s="272">
        <v>31876634.390000001</v>
      </c>
    </row>
    <row r="177" spans="1:15" ht="26.4">
      <c r="A177" s="202">
        <v>168</v>
      </c>
      <c r="B177" s="185" t="s">
        <v>95</v>
      </c>
      <c r="C177" s="185" t="s">
        <v>40</v>
      </c>
      <c r="D177" s="185" t="s">
        <v>243</v>
      </c>
      <c r="E177" s="185" t="s">
        <v>907</v>
      </c>
      <c r="F177" s="185" t="s">
        <v>933</v>
      </c>
      <c r="G177" s="185" t="s">
        <v>233</v>
      </c>
      <c r="H177" s="185" t="s">
        <v>234</v>
      </c>
      <c r="I177" s="185" t="s">
        <v>916</v>
      </c>
      <c r="J177" s="198" t="s">
        <v>1101</v>
      </c>
      <c r="K177" s="187">
        <f>K178</f>
        <v>1900000</v>
      </c>
      <c r="L177" s="187">
        <f>L178</f>
        <v>-516748.02</v>
      </c>
      <c r="M177" s="187">
        <f>K177+L177</f>
        <v>1383251.98</v>
      </c>
      <c r="N177" s="272">
        <v>0</v>
      </c>
      <c r="O177" s="272">
        <v>0</v>
      </c>
    </row>
    <row r="178" spans="1:15" ht="39.6">
      <c r="A178" s="202">
        <v>169</v>
      </c>
      <c r="B178" s="185" t="s">
        <v>95</v>
      </c>
      <c r="C178" s="185" t="s">
        <v>40</v>
      </c>
      <c r="D178" s="185" t="s">
        <v>243</v>
      </c>
      <c r="E178" s="185" t="s">
        <v>907</v>
      </c>
      <c r="F178" s="185" t="s">
        <v>933</v>
      </c>
      <c r="G178" s="185" t="s">
        <v>265</v>
      </c>
      <c r="H178" s="185" t="s">
        <v>234</v>
      </c>
      <c r="I178" s="185" t="s">
        <v>916</v>
      </c>
      <c r="J178" s="85" t="s">
        <v>1054</v>
      </c>
      <c r="K178" s="187">
        <v>1900000</v>
      </c>
      <c r="L178" s="187">
        <v>-516748.02</v>
      </c>
      <c r="M178" s="187">
        <f>K178+L178</f>
        <v>1383251.98</v>
      </c>
      <c r="N178" s="272">
        <v>0</v>
      </c>
      <c r="O178" s="272">
        <v>0</v>
      </c>
    </row>
    <row r="179" spans="1:15" ht="52.8">
      <c r="A179" s="202">
        <v>170</v>
      </c>
      <c r="B179" s="185" t="s">
        <v>95</v>
      </c>
      <c r="C179" s="185" t="s">
        <v>40</v>
      </c>
      <c r="D179" s="185" t="s">
        <v>243</v>
      </c>
      <c r="E179" s="185" t="s">
        <v>907</v>
      </c>
      <c r="F179" s="185" t="s">
        <v>956</v>
      </c>
      <c r="G179" s="185" t="s">
        <v>265</v>
      </c>
      <c r="H179" s="185" t="s">
        <v>234</v>
      </c>
      <c r="I179" s="185" t="s">
        <v>916</v>
      </c>
      <c r="J179" s="85" t="s">
        <v>1078</v>
      </c>
      <c r="K179" s="187">
        <v>50000</v>
      </c>
      <c r="L179" s="187">
        <v>0</v>
      </c>
      <c r="M179" s="187">
        <f>K179+L179</f>
        <v>50000</v>
      </c>
      <c r="N179" s="272">
        <v>0</v>
      </c>
      <c r="O179" s="272">
        <v>0</v>
      </c>
    </row>
    <row r="180" spans="1:15" ht="15" customHeight="1">
      <c r="A180" s="184">
        <v>171</v>
      </c>
      <c r="B180" s="185" t="s">
        <v>95</v>
      </c>
      <c r="C180" s="185" t="s">
        <v>40</v>
      </c>
      <c r="D180" s="185" t="s">
        <v>243</v>
      </c>
      <c r="E180" s="185" t="s">
        <v>1105</v>
      </c>
      <c r="F180" s="185" t="s">
        <v>359</v>
      </c>
      <c r="G180" s="185" t="s">
        <v>233</v>
      </c>
      <c r="H180" s="185" t="s">
        <v>234</v>
      </c>
      <c r="I180" s="185" t="s">
        <v>916</v>
      </c>
      <c r="J180" s="258" t="s">
        <v>1188</v>
      </c>
      <c r="K180" s="187">
        <f>K181</f>
        <v>24136000</v>
      </c>
      <c r="L180" s="187">
        <f t="shared" ref="L180:M180" si="10">L181</f>
        <v>0</v>
      </c>
      <c r="M180" s="187">
        <f t="shared" si="10"/>
        <v>24136000</v>
      </c>
      <c r="N180" s="272">
        <v>0</v>
      </c>
      <c r="O180" s="272">
        <v>0</v>
      </c>
    </row>
    <row r="181" spans="1:15" ht="27" customHeight="1">
      <c r="A181" s="202">
        <v>172</v>
      </c>
      <c r="B181" s="83" t="s">
        <v>95</v>
      </c>
      <c r="C181" s="83" t="s">
        <v>40</v>
      </c>
      <c r="D181" s="83" t="s">
        <v>243</v>
      </c>
      <c r="E181" s="83" t="s">
        <v>1105</v>
      </c>
      <c r="F181" s="83" t="s">
        <v>359</v>
      </c>
      <c r="G181" s="83" t="s">
        <v>265</v>
      </c>
      <c r="H181" s="83" t="s">
        <v>234</v>
      </c>
      <c r="I181" s="83" t="s">
        <v>916</v>
      </c>
      <c r="J181" s="262" t="s">
        <v>1239</v>
      </c>
      <c r="K181" s="263">
        <f>K182</f>
        <v>24136000</v>
      </c>
      <c r="L181" s="263">
        <f>L182</f>
        <v>0</v>
      </c>
      <c r="M181" s="263">
        <f>M182</f>
        <v>24136000</v>
      </c>
      <c r="N181" s="272">
        <v>0</v>
      </c>
      <c r="O181" s="272">
        <v>0</v>
      </c>
    </row>
    <row r="182" spans="1:15" ht="79.2">
      <c r="A182" s="202">
        <v>173</v>
      </c>
      <c r="B182" s="83" t="s">
        <v>95</v>
      </c>
      <c r="C182" s="83" t="s">
        <v>40</v>
      </c>
      <c r="D182" s="83" t="s">
        <v>243</v>
      </c>
      <c r="E182" s="83" t="s">
        <v>1105</v>
      </c>
      <c r="F182" s="83" t="s">
        <v>359</v>
      </c>
      <c r="G182" s="83" t="s">
        <v>265</v>
      </c>
      <c r="H182" s="83" t="s">
        <v>1189</v>
      </c>
      <c r="I182" s="83" t="s">
        <v>916</v>
      </c>
      <c r="J182" s="85" t="s">
        <v>1190</v>
      </c>
      <c r="K182" s="263">
        <v>24136000</v>
      </c>
      <c r="L182" s="187">
        <v>0</v>
      </c>
      <c r="M182" s="187">
        <f>K182+L182</f>
        <v>24136000</v>
      </c>
      <c r="N182" s="272">
        <v>0</v>
      </c>
      <c r="O182" s="272">
        <v>0</v>
      </c>
    </row>
    <row r="183" spans="1:15" ht="39.6">
      <c r="A183" s="202">
        <v>174</v>
      </c>
      <c r="B183" s="185" t="s">
        <v>95</v>
      </c>
      <c r="C183" s="185" t="s">
        <v>40</v>
      </c>
      <c r="D183" s="185" t="s">
        <v>901</v>
      </c>
      <c r="E183" s="185" t="s">
        <v>233</v>
      </c>
      <c r="F183" s="185" t="s">
        <v>232</v>
      </c>
      <c r="G183" s="185" t="s">
        <v>233</v>
      </c>
      <c r="H183" s="185" t="s">
        <v>234</v>
      </c>
      <c r="I183" s="185" t="s">
        <v>916</v>
      </c>
      <c r="J183" s="186" t="s">
        <v>1102</v>
      </c>
      <c r="K183" s="187">
        <f t="shared" ref="K183:M184" si="11">K184</f>
        <v>-1347177.88</v>
      </c>
      <c r="L183" s="187">
        <f t="shared" si="11"/>
        <v>-7353160.7199999979</v>
      </c>
      <c r="M183" s="187">
        <f t="shared" si="11"/>
        <v>-8700338.5999999978</v>
      </c>
      <c r="N183" s="272">
        <v>0</v>
      </c>
      <c r="O183" s="272">
        <v>0</v>
      </c>
    </row>
    <row r="184" spans="1:15" ht="39.6">
      <c r="A184" s="202">
        <v>175</v>
      </c>
      <c r="B184" s="185" t="s">
        <v>95</v>
      </c>
      <c r="C184" s="185" t="s">
        <v>40</v>
      </c>
      <c r="D184" s="185" t="s">
        <v>901</v>
      </c>
      <c r="E184" s="185" t="s">
        <v>233</v>
      </c>
      <c r="F184" s="185" t="s">
        <v>232</v>
      </c>
      <c r="G184" s="185" t="s">
        <v>265</v>
      </c>
      <c r="H184" s="185" t="s">
        <v>234</v>
      </c>
      <c r="I184" s="185" t="s">
        <v>916</v>
      </c>
      <c r="J184" s="186" t="s">
        <v>1103</v>
      </c>
      <c r="K184" s="187">
        <f t="shared" si="11"/>
        <v>-1347177.88</v>
      </c>
      <c r="L184" s="187">
        <f t="shared" si="11"/>
        <v>-7353160.7199999979</v>
      </c>
      <c r="M184" s="187">
        <f t="shared" si="11"/>
        <v>-8700338.5999999978</v>
      </c>
      <c r="N184" s="272">
        <v>0</v>
      </c>
      <c r="O184" s="272">
        <v>0</v>
      </c>
    </row>
    <row r="185" spans="1:15" ht="39.6">
      <c r="A185" s="184">
        <v>176</v>
      </c>
      <c r="B185" s="185" t="s">
        <v>95</v>
      </c>
      <c r="C185" s="185" t="s">
        <v>40</v>
      </c>
      <c r="D185" s="185" t="s">
        <v>901</v>
      </c>
      <c r="E185" s="185" t="s">
        <v>912</v>
      </c>
      <c r="F185" s="185" t="s">
        <v>241</v>
      </c>
      <c r="G185" s="185" t="s">
        <v>265</v>
      </c>
      <c r="H185" s="185" t="s">
        <v>234</v>
      </c>
      <c r="I185" s="185" t="s">
        <v>916</v>
      </c>
      <c r="J185" s="186" t="s">
        <v>170</v>
      </c>
      <c r="K185" s="187">
        <v>-1347177.88</v>
      </c>
      <c r="L185" s="187">
        <f>-5727500-1597315.42-5669.06-5669.06-5669.06-5669.06-5669.06</f>
        <v>-7353160.7199999979</v>
      </c>
      <c r="M185" s="187">
        <f>K185+L185</f>
        <v>-8700338.5999999978</v>
      </c>
      <c r="N185" s="272">
        <v>0</v>
      </c>
      <c r="O185" s="272">
        <v>0</v>
      </c>
    </row>
    <row r="186" spans="1:15">
      <c r="A186" s="320" t="s">
        <v>411</v>
      </c>
      <c r="B186" s="320"/>
      <c r="C186" s="320"/>
      <c r="D186" s="320"/>
      <c r="E186" s="320"/>
      <c r="F186" s="320"/>
      <c r="G186" s="320"/>
      <c r="H186" s="320"/>
      <c r="I186" s="320"/>
      <c r="J186" s="320"/>
      <c r="K186" s="264">
        <f>K11+K103</f>
        <v>831395207.16999996</v>
      </c>
      <c r="L186" s="264">
        <f>L11+L103</f>
        <v>49654877.440000005</v>
      </c>
      <c r="M186" s="264">
        <f>K186+L186</f>
        <v>881050084.61000001</v>
      </c>
      <c r="N186" s="272">
        <f>N11+N103</f>
        <v>610551680.59000003</v>
      </c>
      <c r="O186" s="272">
        <f>O11+O103</f>
        <v>613043780.61000001</v>
      </c>
    </row>
    <row r="188" spans="1:15">
      <c r="K188" s="265"/>
      <c r="L188" s="225"/>
      <c r="M188" s="225"/>
    </row>
    <row r="189" spans="1:15">
      <c r="M189" s="225"/>
    </row>
    <row r="194" spans="11:11">
      <c r="K194" s="265"/>
    </row>
  </sheetData>
  <autoFilter ref="A7:M186">
    <filterColumn colId="1" showButton="0"/>
    <filterColumn colId="2" showButton="0"/>
    <filterColumn colId="3" showButton="0"/>
    <filterColumn colId="4" showButton="0"/>
    <filterColumn colId="5" showButton="0"/>
    <filterColumn colId="6" showButton="0"/>
    <filterColumn colId="7" showButton="0"/>
  </autoFilter>
  <mergeCells count="15">
    <mergeCell ref="A186:J186"/>
    <mergeCell ref="M3:O3"/>
    <mergeCell ref="J2:O2"/>
    <mergeCell ref="A5:M5"/>
    <mergeCell ref="A7:A9"/>
    <mergeCell ref="B7:I7"/>
    <mergeCell ref="J7:J9"/>
    <mergeCell ref="K7:K9"/>
    <mergeCell ref="L7:L9"/>
    <mergeCell ref="M7:M9"/>
    <mergeCell ref="N7:N9"/>
    <mergeCell ref="O7:O9"/>
    <mergeCell ref="B8:B9"/>
    <mergeCell ref="C8:G8"/>
    <mergeCell ref="H8:I8"/>
  </mergeCells>
  <printOptions horizontalCentered="1"/>
  <pageMargins left="0.78740157480314965" right="0.39370078740157483" top="0.39370078740157483" bottom="0.39370078740157483" header="3.937007874015748E-2" footer="3.937007874015748E-2"/>
  <pageSetup paperSize="9" scale="54" fitToHeight="7" orientation="portrait"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I61"/>
  <sheetViews>
    <sheetView view="pageBreakPreview" zoomScaleNormal="100" zoomScaleSheetLayoutView="100" workbookViewId="0">
      <selection activeCell="A5" sqref="A5:F5"/>
    </sheetView>
  </sheetViews>
  <sheetFormatPr defaultColWidth="9.109375" defaultRowHeight="13.2"/>
  <cols>
    <col min="1" max="1" width="6.5546875" style="107" customWidth="1"/>
    <col min="2" max="2" width="46.109375" style="108" customWidth="1"/>
    <col min="3" max="3" width="7.5546875" style="109" customWidth="1"/>
    <col min="4" max="4" width="15.109375" style="91" customWidth="1"/>
    <col min="5" max="5" width="17" style="91" customWidth="1"/>
    <col min="6" max="6" width="19" style="91" customWidth="1"/>
    <col min="7" max="7" width="2.44140625" style="91" hidden="1" customWidth="1"/>
    <col min="8" max="8" width="12.6640625" style="91" bestFit="1" customWidth="1"/>
    <col min="9" max="16384" width="9.109375" style="91"/>
  </cols>
  <sheetData>
    <row r="1" spans="1:9" s="87" customFormat="1" ht="15.6">
      <c r="A1" s="86"/>
      <c r="B1" s="3"/>
      <c r="C1" s="3"/>
      <c r="D1" s="6"/>
      <c r="E1" s="311" t="s">
        <v>1193</v>
      </c>
      <c r="F1" s="311"/>
    </row>
    <row r="2" spans="1:9" s="87" customFormat="1" ht="15.6">
      <c r="A2" s="86"/>
      <c r="B2" s="311" t="s">
        <v>27</v>
      </c>
      <c r="C2" s="311"/>
      <c r="D2" s="311"/>
      <c r="E2" s="311"/>
      <c r="F2" s="311"/>
    </row>
    <row r="3" spans="1:9" s="87" customFormat="1" ht="64.5" customHeight="1">
      <c r="A3" s="88"/>
      <c r="C3" s="171"/>
      <c r="D3" s="340" t="s">
        <v>886</v>
      </c>
      <c r="E3" s="340"/>
      <c r="F3" s="340"/>
    </row>
    <row r="4" spans="1:9" s="87" customFormat="1" ht="15.6">
      <c r="A4" s="88"/>
      <c r="B4" s="89"/>
      <c r="C4" s="89"/>
      <c r="D4" s="338" t="s">
        <v>1340</v>
      </c>
      <c r="E4" s="338"/>
      <c r="F4" s="338"/>
    </row>
    <row r="5" spans="1:9" s="87" customFormat="1" ht="58.2" customHeight="1">
      <c r="A5" s="339" t="s">
        <v>413</v>
      </c>
      <c r="B5" s="339"/>
      <c r="C5" s="339"/>
      <c r="D5" s="339"/>
      <c r="E5" s="339"/>
      <c r="F5" s="339"/>
    </row>
    <row r="6" spans="1:9" s="87" customFormat="1" ht="15.6">
      <c r="A6" s="88"/>
      <c r="D6" s="90"/>
      <c r="E6" s="90"/>
      <c r="F6" s="90" t="s">
        <v>414</v>
      </c>
      <c r="I6" s="87" t="s">
        <v>415</v>
      </c>
    </row>
    <row r="7" spans="1:9" ht="62.4">
      <c r="A7" s="226" t="s">
        <v>37</v>
      </c>
      <c r="B7" s="226" t="s">
        <v>416</v>
      </c>
      <c r="C7" s="227" t="s">
        <v>417</v>
      </c>
      <c r="D7" s="227" t="s">
        <v>418</v>
      </c>
      <c r="E7" s="227" t="s">
        <v>419</v>
      </c>
      <c r="F7" s="227" t="s">
        <v>420</v>
      </c>
    </row>
    <row r="8" spans="1:9" s="94" customFormat="1" ht="15.6">
      <c r="A8" s="92" t="s">
        <v>227</v>
      </c>
      <c r="B8" s="93" t="s">
        <v>40</v>
      </c>
      <c r="C8" s="93" t="s">
        <v>41</v>
      </c>
      <c r="D8" s="93" t="s">
        <v>94</v>
      </c>
      <c r="E8" s="93" t="s">
        <v>228</v>
      </c>
      <c r="F8" s="93" t="s">
        <v>229</v>
      </c>
    </row>
    <row r="9" spans="1:9" s="99" customFormat="1" ht="15.6">
      <c r="A9" s="95" t="s">
        <v>227</v>
      </c>
      <c r="B9" s="96" t="s">
        <v>421</v>
      </c>
      <c r="C9" s="95" t="s">
        <v>422</v>
      </c>
      <c r="D9" s="97">
        <f>SUM(D10:D16)</f>
        <v>40427882.560000002</v>
      </c>
      <c r="E9" s="97">
        <f t="shared" ref="E9:F9" si="0">SUM(E10:E16)</f>
        <v>37844109.289999999</v>
      </c>
      <c r="F9" s="97">
        <f t="shared" si="0"/>
        <v>37137000.159999996</v>
      </c>
      <c r="G9" s="98">
        <f t="shared" ref="G9:G21" si="1">SUM(D9:F9)</f>
        <v>115408992.00999999</v>
      </c>
    </row>
    <row r="10" spans="1:9" s="94" customFormat="1" ht="46.8">
      <c r="A10" s="100">
        <f>A9+1</f>
        <v>2</v>
      </c>
      <c r="B10" s="96" t="s">
        <v>423</v>
      </c>
      <c r="C10" s="95" t="s">
        <v>424</v>
      </c>
      <c r="D10" s="97">
        <v>1229247.43</v>
      </c>
      <c r="E10" s="97">
        <v>1226521.5</v>
      </c>
      <c r="F10" s="97">
        <v>1226521.5</v>
      </c>
      <c r="G10" s="98">
        <f t="shared" si="1"/>
        <v>3682290.4299999997</v>
      </c>
      <c r="H10" s="101"/>
    </row>
    <row r="11" spans="1:9" s="94" customFormat="1" ht="62.4">
      <c r="A11" s="100">
        <f t="shared" ref="A11:A61" si="2">A10+1</f>
        <v>3</v>
      </c>
      <c r="B11" s="96" t="s">
        <v>425</v>
      </c>
      <c r="C11" s="95" t="s">
        <v>426</v>
      </c>
      <c r="D11" s="97">
        <v>2978266.25</v>
      </c>
      <c r="E11" s="97">
        <v>2255854.16</v>
      </c>
      <c r="F11" s="97">
        <v>2255854.16</v>
      </c>
      <c r="G11" s="98">
        <f t="shared" si="1"/>
        <v>7489974.5700000003</v>
      </c>
    </row>
    <row r="12" spans="1:9" s="94" customFormat="1" ht="69" customHeight="1">
      <c r="A12" s="100">
        <f t="shared" si="2"/>
        <v>4</v>
      </c>
      <c r="B12" s="96" t="s">
        <v>427</v>
      </c>
      <c r="C12" s="95" t="s">
        <v>428</v>
      </c>
      <c r="D12" s="97">
        <v>22757360.07</v>
      </c>
      <c r="E12" s="97">
        <v>21247143.170000002</v>
      </c>
      <c r="F12" s="97">
        <v>20742558.260000002</v>
      </c>
      <c r="G12" s="98">
        <f t="shared" si="1"/>
        <v>64747061.5</v>
      </c>
    </row>
    <row r="13" spans="1:9" s="94" customFormat="1" ht="15.6">
      <c r="A13" s="100">
        <f t="shared" si="2"/>
        <v>5</v>
      </c>
      <c r="B13" s="96" t="s">
        <v>429</v>
      </c>
      <c r="C13" s="95" t="s">
        <v>430</v>
      </c>
      <c r="D13" s="97">
        <v>12900</v>
      </c>
      <c r="E13" s="97">
        <v>2900</v>
      </c>
      <c r="F13" s="97">
        <v>0</v>
      </c>
      <c r="G13" s="98">
        <f t="shared" si="1"/>
        <v>15800</v>
      </c>
    </row>
    <row r="14" spans="1:9" s="99" customFormat="1" ht="48" customHeight="1">
      <c r="A14" s="100">
        <f t="shared" si="2"/>
        <v>6</v>
      </c>
      <c r="B14" s="96" t="s">
        <v>431</v>
      </c>
      <c r="C14" s="95" t="s">
        <v>432</v>
      </c>
      <c r="D14" s="97">
        <v>11032064.35</v>
      </c>
      <c r="E14" s="97">
        <v>10805991.02</v>
      </c>
      <c r="F14" s="97">
        <v>10606366.800000001</v>
      </c>
      <c r="G14" s="98">
        <f t="shared" si="1"/>
        <v>32444422.169999998</v>
      </c>
    </row>
    <row r="15" spans="1:9" s="99" customFormat="1" ht="15.6">
      <c r="A15" s="100">
        <f t="shared" si="2"/>
        <v>7</v>
      </c>
      <c r="B15" s="96" t="s">
        <v>433</v>
      </c>
      <c r="C15" s="95" t="s">
        <v>434</v>
      </c>
      <c r="D15" s="97"/>
      <c r="E15" s="97">
        <v>100000</v>
      </c>
      <c r="F15" s="97">
        <v>100000</v>
      </c>
      <c r="G15" s="98"/>
    </row>
    <row r="16" spans="1:9" s="94" customFormat="1" ht="15.6">
      <c r="A16" s="100">
        <f t="shared" si="2"/>
        <v>8</v>
      </c>
      <c r="B16" s="96" t="s">
        <v>435</v>
      </c>
      <c r="C16" s="95" t="s">
        <v>436</v>
      </c>
      <c r="D16" s="97">
        <v>2418044.46</v>
      </c>
      <c r="E16" s="97">
        <v>2205699.44</v>
      </c>
      <c r="F16" s="97">
        <v>2205699.44</v>
      </c>
      <c r="G16" s="98">
        <f t="shared" si="1"/>
        <v>6829443.3399999999</v>
      </c>
    </row>
    <row r="17" spans="1:7" s="94" customFormat="1" ht="15.6">
      <c r="A17" s="100">
        <f t="shared" si="2"/>
        <v>9</v>
      </c>
      <c r="B17" s="96" t="s">
        <v>437</v>
      </c>
      <c r="C17" s="95" t="s">
        <v>438</v>
      </c>
      <c r="D17" s="97">
        <f>D18</f>
        <v>1649992</v>
      </c>
      <c r="E17" s="97">
        <f t="shared" ref="E17:F17" si="3">E18</f>
        <v>1631600</v>
      </c>
      <c r="F17" s="97">
        <f t="shared" si="3"/>
        <v>1649100</v>
      </c>
      <c r="G17" s="98">
        <f t="shared" si="1"/>
        <v>4930692</v>
      </c>
    </row>
    <row r="18" spans="1:7" s="94" customFormat="1" ht="24" customHeight="1">
      <c r="A18" s="100">
        <f t="shared" si="2"/>
        <v>10</v>
      </c>
      <c r="B18" s="96" t="s">
        <v>439</v>
      </c>
      <c r="C18" s="95" t="s">
        <v>440</v>
      </c>
      <c r="D18" s="97">
        <v>1649992</v>
      </c>
      <c r="E18" s="97">
        <v>1631600</v>
      </c>
      <c r="F18" s="97">
        <v>1649100</v>
      </c>
      <c r="G18" s="98">
        <f t="shared" si="1"/>
        <v>4930692</v>
      </c>
    </row>
    <row r="19" spans="1:7" s="99" customFormat="1" ht="31.2">
      <c r="A19" s="100">
        <f t="shared" si="2"/>
        <v>11</v>
      </c>
      <c r="B19" s="96" t="s">
        <v>441</v>
      </c>
      <c r="C19" s="95" t="s">
        <v>442</v>
      </c>
      <c r="D19" s="97">
        <f>SUM(D20:D22)</f>
        <v>5357839.1100000003</v>
      </c>
      <c r="E19" s="97">
        <f t="shared" ref="E19" si="4">SUM(E20:E22)</f>
        <v>3430465.26</v>
      </c>
      <c r="F19" s="97">
        <f>SUM(F20:F22)</f>
        <v>3786225.26</v>
      </c>
      <c r="G19" s="98"/>
    </row>
    <row r="20" spans="1:7" s="94" customFormat="1" ht="51" customHeight="1">
      <c r="A20" s="100">
        <f t="shared" si="2"/>
        <v>12</v>
      </c>
      <c r="B20" s="96" t="s">
        <v>443</v>
      </c>
      <c r="C20" s="95" t="s">
        <v>444</v>
      </c>
      <c r="D20" s="97">
        <v>4810659.1100000003</v>
      </c>
      <c r="E20" s="97">
        <v>2493525.2599999998</v>
      </c>
      <c r="F20" s="97">
        <v>2484525.2599999998</v>
      </c>
      <c r="G20" s="98">
        <f t="shared" si="1"/>
        <v>9788709.629999999</v>
      </c>
    </row>
    <row r="21" spans="1:7" s="94" customFormat="1" ht="24" customHeight="1">
      <c r="A21" s="100">
        <f t="shared" si="2"/>
        <v>13</v>
      </c>
      <c r="B21" s="96" t="s">
        <v>899</v>
      </c>
      <c r="C21" s="95" t="s">
        <v>898</v>
      </c>
      <c r="D21" s="97">
        <v>547180</v>
      </c>
      <c r="E21" s="97">
        <v>911940</v>
      </c>
      <c r="F21" s="97">
        <v>1276700</v>
      </c>
      <c r="G21" s="98">
        <f t="shared" si="1"/>
        <v>2735820</v>
      </c>
    </row>
    <row r="22" spans="1:7" s="94" customFormat="1" ht="46.8">
      <c r="A22" s="100">
        <f t="shared" si="2"/>
        <v>14</v>
      </c>
      <c r="B22" s="96" t="s">
        <v>445</v>
      </c>
      <c r="C22" s="95" t="s">
        <v>446</v>
      </c>
      <c r="D22" s="97"/>
      <c r="E22" s="97">
        <v>25000</v>
      </c>
      <c r="F22" s="97">
        <v>25000</v>
      </c>
      <c r="G22" s="98"/>
    </row>
    <row r="23" spans="1:7" s="99" customFormat="1" ht="15.6">
      <c r="A23" s="100">
        <f t="shared" si="2"/>
        <v>15</v>
      </c>
      <c r="B23" s="96" t="s">
        <v>447</v>
      </c>
      <c r="C23" s="95" t="s">
        <v>448</v>
      </c>
      <c r="D23" s="97">
        <f>SUM(D24:D28)</f>
        <v>78962093.590000004</v>
      </c>
      <c r="E23" s="97">
        <f t="shared" ref="E23:F23" si="5">SUM(E24:E28)</f>
        <v>24677287.890000001</v>
      </c>
      <c r="F23" s="97">
        <f t="shared" si="5"/>
        <v>24389212.890000001</v>
      </c>
      <c r="G23" s="98">
        <f t="shared" ref="G23:G38" si="6">SUM(D23:F23)</f>
        <v>128028594.37</v>
      </c>
    </row>
    <row r="24" spans="1:7" s="94" customFormat="1" ht="15.6">
      <c r="A24" s="100">
        <f t="shared" si="2"/>
        <v>16</v>
      </c>
      <c r="B24" s="96" t="s">
        <v>449</v>
      </c>
      <c r="C24" s="95" t="s">
        <v>450</v>
      </c>
      <c r="D24" s="97">
        <v>3973361.54</v>
      </c>
      <c r="E24" s="97">
        <v>3800062.89</v>
      </c>
      <c r="F24" s="97">
        <v>3744862.89</v>
      </c>
      <c r="G24" s="98">
        <f t="shared" si="6"/>
        <v>11518287.32</v>
      </c>
    </row>
    <row r="25" spans="1:7" s="94" customFormat="1" ht="15.6">
      <c r="A25" s="100">
        <f t="shared" si="2"/>
        <v>17</v>
      </c>
      <c r="B25" s="96" t="s">
        <v>451</v>
      </c>
      <c r="C25" s="95" t="s">
        <v>452</v>
      </c>
      <c r="D25" s="97">
        <v>17363000</v>
      </c>
      <c r="E25" s="97">
        <v>13456325</v>
      </c>
      <c r="F25" s="97">
        <v>13022250</v>
      </c>
      <c r="G25" s="98"/>
    </row>
    <row r="26" spans="1:7" s="94" customFormat="1" ht="15.6">
      <c r="A26" s="100">
        <f t="shared" si="2"/>
        <v>18</v>
      </c>
      <c r="B26" s="96" t="s">
        <v>453</v>
      </c>
      <c r="C26" s="95" t="s">
        <v>454</v>
      </c>
      <c r="D26" s="97">
        <v>23569992.68</v>
      </c>
      <c r="E26" s="97">
        <v>6355400</v>
      </c>
      <c r="F26" s="97">
        <v>6661600</v>
      </c>
      <c r="G26" s="98">
        <f t="shared" si="6"/>
        <v>36586992.68</v>
      </c>
    </row>
    <row r="27" spans="1:7" s="94" customFormat="1" ht="15.6">
      <c r="A27" s="100">
        <f t="shared" si="2"/>
        <v>19</v>
      </c>
      <c r="B27" s="96" t="s">
        <v>455</v>
      </c>
      <c r="C27" s="95" t="s">
        <v>456</v>
      </c>
      <c r="D27" s="97">
        <v>3368700</v>
      </c>
      <c r="E27" s="97">
        <v>0</v>
      </c>
      <c r="F27" s="97">
        <v>0</v>
      </c>
      <c r="G27" s="98">
        <f t="shared" si="6"/>
        <v>3368700</v>
      </c>
    </row>
    <row r="28" spans="1:7" s="99" customFormat="1" ht="31.2">
      <c r="A28" s="100">
        <f t="shared" si="2"/>
        <v>20</v>
      </c>
      <c r="B28" s="96" t="s">
        <v>457</v>
      </c>
      <c r="C28" s="95" t="s">
        <v>458</v>
      </c>
      <c r="D28" s="97">
        <v>30687039.370000001</v>
      </c>
      <c r="E28" s="97">
        <v>1065500</v>
      </c>
      <c r="F28" s="97">
        <v>960500</v>
      </c>
      <c r="G28" s="98">
        <f t="shared" si="6"/>
        <v>32713039.370000001</v>
      </c>
    </row>
    <row r="29" spans="1:7" s="99" customFormat="1" ht="17.399999999999999" customHeight="1">
      <c r="A29" s="100">
        <f t="shared" si="2"/>
        <v>21</v>
      </c>
      <c r="B29" s="96" t="s">
        <v>459</v>
      </c>
      <c r="C29" s="95" t="s">
        <v>460</v>
      </c>
      <c r="D29" s="97">
        <f>SUM(D30:D33)</f>
        <v>57516939.353</v>
      </c>
      <c r="E29" s="97">
        <f t="shared" ref="E29:F29" si="7">SUM(E30:E33)</f>
        <v>43910002</v>
      </c>
      <c r="F29" s="97">
        <f t="shared" si="7"/>
        <v>43910002</v>
      </c>
      <c r="G29" s="98">
        <f t="shared" si="6"/>
        <v>145336943.35299999</v>
      </c>
    </row>
    <row r="30" spans="1:7" s="94" customFormat="1" ht="15.6">
      <c r="A30" s="100">
        <f t="shared" si="2"/>
        <v>22</v>
      </c>
      <c r="B30" s="96" t="s">
        <v>461</v>
      </c>
      <c r="C30" s="95" t="s">
        <v>462</v>
      </c>
      <c r="D30" s="97">
        <v>205187.74299999999</v>
      </c>
      <c r="E30" s="97"/>
      <c r="F30" s="97"/>
      <c r="G30" s="98">
        <f t="shared" si="6"/>
        <v>205187.74299999999</v>
      </c>
    </row>
    <row r="31" spans="1:7" s="94" customFormat="1" ht="15.6">
      <c r="A31" s="100">
        <f t="shared" si="2"/>
        <v>23</v>
      </c>
      <c r="B31" s="96" t="s">
        <v>463</v>
      </c>
      <c r="C31" s="95" t="s">
        <v>464</v>
      </c>
      <c r="D31" s="97">
        <v>38436400</v>
      </c>
      <c r="E31" s="97">
        <v>39349900</v>
      </c>
      <c r="F31" s="97">
        <v>39349900</v>
      </c>
      <c r="G31" s="98">
        <f t="shared" si="6"/>
        <v>117136200</v>
      </c>
    </row>
    <row r="32" spans="1:7" s="94" customFormat="1" ht="15.6">
      <c r="A32" s="100">
        <f t="shared" si="2"/>
        <v>24</v>
      </c>
      <c r="B32" s="96" t="s">
        <v>1107</v>
      </c>
      <c r="C32" s="95" t="s">
        <v>1106</v>
      </c>
      <c r="D32" s="97">
        <v>4941860</v>
      </c>
      <c r="E32" s="97"/>
      <c r="F32" s="97"/>
      <c r="G32" s="98"/>
    </row>
    <row r="33" spans="1:7" s="94" customFormat="1" ht="31.2">
      <c r="A33" s="100">
        <f t="shared" si="2"/>
        <v>25</v>
      </c>
      <c r="B33" s="96" t="s">
        <v>465</v>
      </c>
      <c r="C33" s="95" t="s">
        <v>466</v>
      </c>
      <c r="D33" s="97">
        <v>13933491.609999999</v>
      </c>
      <c r="E33" s="97">
        <v>4560102</v>
      </c>
      <c r="F33" s="97">
        <v>4560102</v>
      </c>
      <c r="G33" s="98">
        <f t="shared" si="6"/>
        <v>23053695.609999999</v>
      </c>
    </row>
    <row r="34" spans="1:7" s="102" customFormat="1" ht="15.6">
      <c r="A34" s="100">
        <f t="shared" si="2"/>
        <v>26</v>
      </c>
      <c r="B34" s="96" t="s">
        <v>467</v>
      </c>
      <c r="C34" s="95" t="s">
        <v>468</v>
      </c>
      <c r="D34" s="97">
        <f>D35</f>
        <v>100000</v>
      </c>
      <c r="E34" s="97">
        <f t="shared" ref="E34:F34" si="8">E35</f>
        <v>50000</v>
      </c>
      <c r="F34" s="97">
        <f t="shared" si="8"/>
        <v>50000</v>
      </c>
      <c r="G34" s="98">
        <f t="shared" si="6"/>
        <v>200000</v>
      </c>
    </row>
    <row r="35" spans="1:7" s="94" customFormat="1" ht="31.2">
      <c r="A35" s="100">
        <f t="shared" si="2"/>
        <v>27</v>
      </c>
      <c r="B35" s="96" t="s">
        <v>469</v>
      </c>
      <c r="C35" s="95" t="s">
        <v>470</v>
      </c>
      <c r="D35" s="97">
        <v>100000</v>
      </c>
      <c r="E35" s="97">
        <v>50000</v>
      </c>
      <c r="F35" s="97">
        <v>50000</v>
      </c>
      <c r="G35" s="98">
        <f t="shared" si="6"/>
        <v>200000</v>
      </c>
    </row>
    <row r="36" spans="1:7" s="99" customFormat="1" ht="15.6">
      <c r="A36" s="100">
        <f t="shared" si="2"/>
        <v>28</v>
      </c>
      <c r="B36" s="96" t="s">
        <v>471</v>
      </c>
      <c r="C36" s="95" t="s">
        <v>472</v>
      </c>
      <c r="D36" s="97">
        <f>SUM(D37:D41)</f>
        <v>459704209.48999995</v>
      </c>
      <c r="E36" s="97">
        <f t="shared" ref="E36:F36" si="9">SUM(E37:E41)</f>
        <v>315328565.48000002</v>
      </c>
      <c r="F36" s="97">
        <f t="shared" si="9"/>
        <v>316220760.80000001</v>
      </c>
      <c r="G36" s="98">
        <f t="shared" si="6"/>
        <v>1091253535.77</v>
      </c>
    </row>
    <row r="37" spans="1:7" s="94" customFormat="1" ht="15.6">
      <c r="A37" s="100">
        <f t="shared" si="2"/>
        <v>29</v>
      </c>
      <c r="B37" s="96" t="s">
        <v>473</v>
      </c>
      <c r="C37" s="95" t="s">
        <v>474</v>
      </c>
      <c r="D37" s="97">
        <v>88744823.569999993</v>
      </c>
      <c r="E37" s="97">
        <v>65798832.57</v>
      </c>
      <c r="F37" s="97">
        <v>67675717.5</v>
      </c>
      <c r="G37" s="98">
        <f t="shared" si="6"/>
        <v>222219373.63999999</v>
      </c>
    </row>
    <row r="38" spans="1:7" s="99" customFormat="1" ht="15.6">
      <c r="A38" s="100">
        <f t="shared" si="2"/>
        <v>30</v>
      </c>
      <c r="B38" s="96" t="s">
        <v>475</v>
      </c>
      <c r="C38" s="95" t="s">
        <v>476</v>
      </c>
      <c r="D38" s="97">
        <v>322885700.77999997</v>
      </c>
      <c r="E38" s="97">
        <v>214698121.40000001</v>
      </c>
      <c r="F38" s="97">
        <f>213730882+837500-837500*5%</f>
        <v>214526507</v>
      </c>
      <c r="G38" s="98">
        <f t="shared" si="6"/>
        <v>752110329.17999995</v>
      </c>
    </row>
    <row r="39" spans="1:7" s="94" customFormat="1" ht="15.6">
      <c r="A39" s="100">
        <f t="shared" si="2"/>
        <v>31</v>
      </c>
      <c r="B39" s="96" t="s">
        <v>477</v>
      </c>
      <c r="C39" s="95" t="s">
        <v>478</v>
      </c>
      <c r="D39" s="97">
        <v>21817162.77</v>
      </c>
      <c r="E39" s="97">
        <v>11496456.880000001</v>
      </c>
      <c r="F39" s="97">
        <v>11125603.42</v>
      </c>
    </row>
    <row r="40" spans="1:7" ht="15.6">
      <c r="A40" s="100">
        <f t="shared" si="2"/>
        <v>32</v>
      </c>
      <c r="B40" s="96" t="s">
        <v>479</v>
      </c>
      <c r="C40" s="95" t="s">
        <v>480</v>
      </c>
      <c r="D40" s="97">
        <v>6820244.5700000003</v>
      </c>
      <c r="E40" s="97">
        <v>5568635.25</v>
      </c>
      <c r="F40" s="97">
        <v>5448682.5</v>
      </c>
    </row>
    <row r="41" spans="1:7" ht="15.6">
      <c r="A41" s="100">
        <f t="shared" si="2"/>
        <v>33</v>
      </c>
      <c r="B41" s="96" t="s">
        <v>481</v>
      </c>
      <c r="C41" s="95" t="s">
        <v>482</v>
      </c>
      <c r="D41" s="97">
        <v>19436277.800000001</v>
      </c>
      <c r="E41" s="97">
        <v>17766519.379999999</v>
      </c>
      <c r="F41" s="97">
        <v>17444250.379999999</v>
      </c>
    </row>
    <row r="42" spans="1:7" ht="15.6">
      <c r="A42" s="100">
        <f t="shared" si="2"/>
        <v>34</v>
      </c>
      <c r="B42" s="96" t="s">
        <v>483</v>
      </c>
      <c r="C42" s="95" t="s">
        <v>484</v>
      </c>
      <c r="D42" s="97">
        <f>SUM(D43:D44)</f>
        <v>84233839.210000008</v>
      </c>
      <c r="E42" s="97">
        <f t="shared" ref="E42:F42" si="10">SUM(E43:E44)</f>
        <v>49085196.519999996</v>
      </c>
      <c r="F42" s="97">
        <f t="shared" si="10"/>
        <v>48477850.189999998</v>
      </c>
    </row>
    <row r="43" spans="1:7" ht="15.6">
      <c r="A43" s="100">
        <f t="shared" si="2"/>
        <v>35</v>
      </c>
      <c r="B43" s="96" t="s">
        <v>485</v>
      </c>
      <c r="C43" s="95" t="s">
        <v>486</v>
      </c>
      <c r="D43" s="97">
        <v>61783252.07</v>
      </c>
      <c r="E43" s="97">
        <v>36882599.18</v>
      </c>
      <c r="F43" s="97">
        <v>36415011.189999998</v>
      </c>
    </row>
    <row r="44" spans="1:7" ht="31.2">
      <c r="A44" s="100">
        <f t="shared" si="2"/>
        <v>36</v>
      </c>
      <c r="B44" s="96" t="s">
        <v>487</v>
      </c>
      <c r="C44" s="95" t="s">
        <v>488</v>
      </c>
      <c r="D44" s="97">
        <v>22450587.140000001</v>
      </c>
      <c r="E44" s="97">
        <v>12202597.34</v>
      </c>
      <c r="F44" s="97">
        <v>12062839</v>
      </c>
    </row>
    <row r="45" spans="1:7" ht="15.6">
      <c r="A45" s="100">
        <f t="shared" si="2"/>
        <v>37</v>
      </c>
      <c r="B45" s="96" t="s">
        <v>489</v>
      </c>
      <c r="C45" s="95" t="s">
        <v>490</v>
      </c>
      <c r="D45" s="97">
        <f>D46</f>
        <v>407000</v>
      </c>
      <c r="E45" s="97">
        <f t="shared" ref="E45:F45" si="11">E46</f>
        <v>407000</v>
      </c>
      <c r="F45" s="97">
        <f t="shared" si="11"/>
        <v>407000</v>
      </c>
    </row>
    <row r="46" spans="1:7" ht="15.6">
      <c r="A46" s="100">
        <f t="shared" si="2"/>
        <v>38</v>
      </c>
      <c r="B46" s="96" t="s">
        <v>491</v>
      </c>
      <c r="C46" s="95" t="s">
        <v>492</v>
      </c>
      <c r="D46" s="97">
        <v>407000</v>
      </c>
      <c r="E46" s="97">
        <v>407000</v>
      </c>
      <c r="F46" s="97">
        <v>407000</v>
      </c>
    </row>
    <row r="47" spans="1:7" ht="15.6">
      <c r="A47" s="100">
        <f t="shared" si="2"/>
        <v>39</v>
      </c>
      <c r="B47" s="96" t="s">
        <v>493</v>
      </c>
      <c r="C47" s="95" t="s">
        <v>494</v>
      </c>
      <c r="D47" s="97">
        <f>SUM(D48:D52)</f>
        <v>68958824.609999999</v>
      </c>
      <c r="E47" s="97">
        <f t="shared" ref="E47:F47" si="12">SUM(E48:E52)</f>
        <v>63778400</v>
      </c>
      <c r="F47" s="97">
        <f t="shared" si="12"/>
        <v>63778400</v>
      </c>
    </row>
    <row r="48" spans="1:7" ht="15.6">
      <c r="A48" s="100">
        <f t="shared" si="2"/>
        <v>40</v>
      </c>
      <c r="B48" s="96" t="s">
        <v>495</v>
      </c>
      <c r="C48" s="95" t="s">
        <v>496</v>
      </c>
      <c r="D48" s="97">
        <v>1146235.03</v>
      </c>
      <c r="E48" s="97">
        <v>1000000</v>
      </c>
      <c r="F48" s="97">
        <v>1000000</v>
      </c>
    </row>
    <row r="49" spans="1:6" ht="15.6">
      <c r="A49" s="100">
        <f t="shared" si="2"/>
        <v>41</v>
      </c>
      <c r="B49" s="96" t="s">
        <v>497</v>
      </c>
      <c r="C49" s="95" t="s">
        <v>498</v>
      </c>
      <c r="D49" s="97">
        <v>41260061.979999997</v>
      </c>
      <c r="E49" s="97">
        <v>38918500</v>
      </c>
      <c r="F49" s="97">
        <v>38918500</v>
      </c>
    </row>
    <row r="50" spans="1:6" ht="15.6">
      <c r="A50" s="100">
        <f t="shared" si="2"/>
        <v>42</v>
      </c>
      <c r="B50" s="96" t="s">
        <v>499</v>
      </c>
      <c r="C50" s="95" t="s">
        <v>500</v>
      </c>
      <c r="D50" s="97">
        <v>17053377.600000001</v>
      </c>
      <c r="E50" s="97">
        <v>15134700</v>
      </c>
      <c r="F50" s="97">
        <v>15134700</v>
      </c>
    </row>
    <row r="51" spans="1:6" ht="15.6">
      <c r="A51" s="100">
        <f t="shared" si="2"/>
        <v>43</v>
      </c>
      <c r="B51" s="96" t="s">
        <v>501</v>
      </c>
      <c r="C51" s="95" t="s">
        <v>502</v>
      </c>
      <c r="D51" s="97">
        <v>2854820</v>
      </c>
      <c r="E51" s="97">
        <v>2394100</v>
      </c>
      <c r="F51" s="97">
        <v>2394100</v>
      </c>
    </row>
    <row r="52" spans="1:6" ht="31.2">
      <c r="A52" s="100">
        <f t="shared" si="2"/>
        <v>44</v>
      </c>
      <c r="B52" s="96" t="s">
        <v>503</v>
      </c>
      <c r="C52" s="95" t="s">
        <v>504</v>
      </c>
      <c r="D52" s="97">
        <v>6644330</v>
      </c>
      <c r="E52" s="97">
        <v>6331100</v>
      </c>
      <c r="F52" s="97">
        <v>6331100</v>
      </c>
    </row>
    <row r="53" spans="1:6" ht="15.6">
      <c r="A53" s="100">
        <f t="shared" si="2"/>
        <v>45</v>
      </c>
      <c r="B53" s="96" t="s">
        <v>505</v>
      </c>
      <c r="C53" s="95" t="s">
        <v>506</v>
      </c>
      <c r="D53" s="97">
        <f>D54</f>
        <v>4030871.8</v>
      </c>
      <c r="E53" s="97">
        <f t="shared" ref="E53:F53" si="13">E54</f>
        <v>3868666</v>
      </c>
      <c r="F53" s="97">
        <f t="shared" si="13"/>
        <v>2930036</v>
      </c>
    </row>
    <row r="54" spans="1:6" ht="15.6">
      <c r="A54" s="100">
        <f t="shared" si="2"/>
        <v>46</v>
      </c>
      <c r="B54" s="96" t="s">
        <v>507</v>
      </c>
      <c r="C54" s="95" t="s">
        <v>508</v>
      </c>
      <c r="D54" s="97">
        <v>4030871.8</v>
      </c>
      <c r="E54" s="97">
        <v>3868666</v>
      </c>
      <c r="F54" s="97">
        <v>2930036</v>
      </c>
    </row>
    <row r="55" spans="1:6" ht="31.2">
      <c r="A55" s="100">
        <f t="shared" si="2"/>
        <v>47</v>
      </c>
      <c r="B55" s="96" t="s">
        <v>509</v>
      </c>
      <c r="C55" s="95" t="s">
        <v>510</v>
      </c>
      <c r="D55" s="97">
        <f>D56</f>
        <v>556.16</v>
      </c>
      <c r="E55" s="97">
        <f t="shared" ref="E55:F55" si="14">E56</f>
        <v>20000</v>
      </c>
      <c r="F55" s="97">
        <f t="shared" si="14"/>
        <v>20000</v>
      </c>
    </row>
    <row r="56" spans="1:6" ht="31.2">
      <c r="A56" s="100">
        <f t="shared" si="2"/>
        <v>48</v>
      </c>
      <c r="B56" s="96" t="s">
        <v>511</v>
      </c>
      <c r="C56" s="95" t="s">
        <v>512</v>
      </c>
      <c r="D56" s="97">
        <v>556.16</v>
      </c>
      <c r="E56" s="97">
        <v>20000</v>
      </c>
      <c r="F56" s="97">
        <v>20000</v>
      </c>
    </row>
    <row r="57" spans="1:6" ht="48" customHeight="1">
      <c r="A57" s="100">
        <f t="shared" si="2"/>
        <v>49</v>
      </c>
      <c r="B57" s="96" t="s">
        <v>513</v>
      </c>
      <c r="C57" s="95" t="s">
        <v>514</v>
      </c>
      <c r="D57" s="97">
        <f>SUM(D58:D59)</f>
        <v>84488725.939999998</v>
      </c>
      <c r="E57" s="97">
        <f t="shared" ref="E57:F57" si="15">SUM(E58:E59)</f>
        <v>57938603</v>
      </c>
      <c r="F57" s="97">
        <f t="shared" si="15"/>
        <v>56480761</v>
      </c>
    </row>
    <row r="58" spans="1:6" ht="46.8">
      <c r="A58" s="100">
        <f t="shared" si="2"/>
        <v>50</v>
      </c>
      <c r="B58" s="96" t="s">
        <v>515</v>
      </c>
      <c r="C58" s="95" t="s">
        <v>516</v>
      </c>
      <c r="D58" s="97">
        <v>27735446</v>
      </c>
      <c r="E58" s="97">
        <v>21893248</v>
      </c>
      <c r="F58" s="97">
        <v>21598160</v>
      </c>
    </row>
    <row r="59" spans="1:6" ht="31.2">
      <c r="A59" s="100">
        <f t="shared" si="2"/>
        <v>51</v>
      </c>
      <c r="B59" s="96" t="s">
        <v>517</v>
      </c>
      <c r="C59" s="95" t="s">
        <v>518</v>
      </c>
      <c r="D59" s="97">
        <v>56753279.939999998</v>
      </c>
      <c r="E59" s="97">
        <v>36045355</v>
      </c>
      <c r="F59" s="97">
        <v>34882601</v>
      </c>
    </row>
    <row r="60" spans="1:6" ht="15.6">
      <c r="A60" s="100">
        <f t="shared" si="2"/>
        <v>52</v>
      </c>
      <c r="B60" s="96" t="s">
        <v>519</v>
      </c>
      <c r="C60" s="95"/>
      <c r="D60" s="97"/>
      <c r="E60" s="97">
        <v>6244285.1500000004</v>
      </c>
      <c r="F60" s="97">
        <f>12603057.31+837500*5%</f>
        <v>12644932.310000001</v>
      </c>
    </row>
    <row r="61" spans="1:6" ht="15.6">
      <c r="A61" s="100">
        <f t="shared" si="2"/>
        <v>53</v>
      </c>
      <c r="B61" s="103" t="s">
        <v>520</v>
      </c>
      <c r="C61" s="104"/>
      <c r="D61" s="105">
        <f>D9+D17+D19+D23+D29+D34+D36+D42+D45+D47+D53+D55+D57+D60</f>
        <v>885838773.82299995</v>
      </c>
      <c r="E61" s="105">
        <f>E9+E17+E19+E23+E29+E34+E36+E42+E45+E47+E53+E55+E57+E60</f>
        <v>608214180.59000003</v>
      </c>
      <c r="F61" s="105">
        <f t="shared" ref="F61" si="16">F9+F17+F19+F23+F29+F34+F36+F42+F45+F47+F53+F55+F57+F60</f>
        <v>611881280.6099999</v>
      </c>
    </row>
  </sheetData>
  <mergeCells count="5">
    <mergeCell ref="E1:F1"/>
    <mergeCell ref="B2:F2"/>
    <mergeCell ref="D4:F4"/>
    <mergeCell ref="A5:F5"/>
    <mergeCell ref="D3:F3"/>
  </mergeCells>
  <printOptions horizontalCentered="1"/>
  <pageMargins left="0.98425196850393704" right="0.39370078740157483" top="0.39370078740157483" bottom="0.39370078740157483" header="0.39370078740157483" footer="0.55118110236220474"/>
  <pageSetup paperSize="9" scale="78" fitToHeight="0" orientation="portrait" useFirstPageNumber="1"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sheetPr>
    <tabColor rgb="FF00B050"/>
    <outlinePr summaryBelow="0"/>
    <pageSetUpPr fitToPage="1"/>
  </sheetPr>
  <dimension ref="A1:K994"/>
  <sheetViews>
    <sheetView showGridLines="0" zoomScale="70" zoomScaleNormal="70" workbookViewId="0">
      <selection activeCell="I9" sqref="I9:I10"/>
    </sheetView>
  </sheetViews>
  <sheetFormatPr defaultRowHeight="12.75" customHeight="1" outlineLevelRow="7"/>
  <cols>
    <col min="1" max="1" width="6.21875" style="300" customWidth="1"/>
    <col min="2" max="2" width="52" style="300" customWidth="1"/>
    <col min="3" max="3" width="11.44140625" style="300" customWidth="1"/>
    <col min="4" max="4" width="10.33203125" style="300" customWidth="1"/>
    <col min="5" max="5" width="20.6640625" style="300" customWidth="1"/>
    <col min="6" max="6" width="10.33203125" style="300" customWidth="1"/>
    <col min="7" max="9" width="15.44140625" style="300" customWidth="1"/>
    <col min="10" max="11" width="9.109375" style="295" customWidth="1"/>
    <col min="12" max="16384" width="8.88671875" style="295"/>
  </cols>
  <sheetData>
    <row r="1" spans="1:11" ht="15.6">
      <c r="A1" s="282"/>
      <c r="B1" s="281"/>
      <c r="C1" s="282"/>
      <c r="D1" s="282"/>
      <c r="E1" s="282"/>
      <c r="F1" s="288" t="s">
        <v>412</v>
      </c>
      <c r="G1" s="288"/>
      <c r="H1" s="282"/>
      <c r="I1" s="281"/>
      <c r="J1" s="294"/>
      <c r="K1" s="294"/>
    </row>
    <row r="2" spans="1:11" ht="15.6">
      <c r="A2" s="281"/>
      <c r="B2" s="281"/>
      <c r="C2" s="281"/>
      <c r="D2" s="281"/>
      <c r="E2" s="281"/>
      <c r="F2" s="281" t="s">
        <v>27</v>
      </c>
      <c r="G2" s="281"/>
      <c r="H2" s="281"/>
      <c r="I2" s="281"/>
      <c r="J2" s="294"/>
      <c r="K2" s="294"/>
    </row>
    <row r="3" spans="1:11" ht="43.8" customHeight="1">
      <c r="A3" s="281"/>
      <c r="B3" s="281"/>
      <c r="C3" s="281"/>
      <c r="D3" s="281"/>
      <c r="E3" s="281"/>
      <c r="F3" s="341" t="s">
        <v>1154</v>
      </c>
      <c r="G3" s="341"/>
      <c r="H3" s="341"/>
      <c r="I3" s="341"/>
      <c r="J3" s="296"/>
      <c r="K3" s="296"/>
    </row>
    <row r="4" spans="1:11" ht="15.6">
      <c r="A4" s="282"/>
      <c r="B4" s="282"/>
      <c r="C4" s="282"/>
      <c r="D4" s="282"/>
      <c r="E4" s="282"/>
      <c r="F4" s="282"/>
      <c r="G4" s="282"/>
      <c r="H4" s="282"/>
      <c r="I4" s="289" t="s">
        <v>1340</v>
      </c>
      <c r="J4" s="296"/>
      <c r="K4" s="296"/>
    </row>
    <row r="5" spans="1:11" ht="15.6">
      <c r="A5" s="342" t="s">
        <v>522</v>
      </c>
      <c r="B5" s="342"/>
      <c r="C5" s="342"/>
      <c r="D5" s="342"/>
      <c r="E5" s="342"/>
      <c r="F5" s="342"/>
      <c r="G5" s="342"/>
      <c r="H5" s="342"/>
      <c r="I5" s="342"/>
      <c r="J5" s="294"/>
      <c r="K5" s="294"/>
    </row>
    <row r="6" spans="1:11" ht="15.6">
      <c r="A6" s="342" t="s">
        <v>882</v>
      </c>
      <c r="B6" s="342"/>
      <c r="C6" s="342"/>
      <c r="D6" s="342"/>
      <c r="E6" s="342"/>
      <c r="F6" s="342"/>
      <c r="G6" s="342"/>
      <c r="H6" s="342"/>
      <c r="I6" s="342"/>
      <c r="J6" s="297"/>
      <c r="K6" s="297"/>
    </row>
    <row r="7" spans="1:11" ht="13.2" customHeight="1">
      <c r="A7" s="298"/>
      <c r="B7" s="299"/>
      <c r="C7" s="298"/>
      <c r="D7" s="298"/>
      <c r="E7" s="298"/>
      <c r="F7" s="298"/>
      <c r="G7" s="298"/>
      <c r="H7" s="298"/>
      <c r="I7" s="298"/>
    </row>
    <row r="8" spans="1:11" ht="15.6">
      <c r="A8" s="343" t="s">
        <v>523</v>
      </c>
      <c r="B8" s="343"/>
      <c r="C8" s="290" t="s">
        <v>524</v>
      </c>
      <c r="D8" s="281"/>
      <c r="E8" s="281"/>
      <c r="F8" s="281"/>
      <c r="G8" s="281"/>
      <c r="H8" s="281"/>
      <c r="I8" s="281"/>
    </row>
    <row r="9" spans="1:11" ht="13.2">
      <c r="A9" s="344" t="s">
        <v>28</v>
      </c>
      <c r="B9" s="344" t="s">
        <v>39</v>
      </c>
      <c r="C9" s="345" t="s">
        <v>525</v>
      </c>
      <c r="D9" s="345" t="s">
        <v>417</v>
      </c>
      <c r="E9" s="345" t="s">
        <v>526</v>
      </c>
      <c r="F9" s="345" t="s">
        <v>527</v>
      </c>
      <c r="G9" s="344" t="s">
        <v>30</v>
      </c>
      <c r="H9" s="344" t="s">
        <v>31</v>
      </c>
      <c r="I9" s="344" t="s">
        <v>33</v>
      </c>
    </row>
    <row r="10" spans="1:11" ht="31.8" customHeight="1">
      <c r="A10" s="344"/>
      <c r="B10" s="344"/>
      <c r="C10" s="345"/>
      <c r="D10" s="345"/>
      <c r="E10" s="345"/>
      <c r="F10" s="345"/>
      <c r="G10" s="344"/>
      <c r="H10" s="344"/>
      <c r="I10" s="344"/>
      <c r="J10" s="294"/>
      <c r="K10" s="294"/>
    </row>
    <row r="11" spans="1:11" ht="15.6">
      <c r="A11" s="283" t="s">
        <v>227</v>
      </c>
      <c r="B11" s="283" t="s">
        <v>40</v>
      </c>
      <c r="C11" s="283" t="s">
        <v>41</v>
      </c>
      <c r="D11" s="283" t="s">
        <v>94</v>
      </c>
      <c r="E11" s="283" t="s">
        <v>228</v>
      </c>
      <c r="F11" s="283" t="s">
        <v>229</v>
      </c>
      <c r="G11" s="283" t="s">
        <v>230</v>
      </c>
      <c r="H11" s="283" t="s">
        <v>231</v>
      </c>
      <c r="I11" s="283" t="s">
        <v>900</v>
      </c>
    </row>
    <row r="12" spans="1:11" ht="31.2">
      <c r="A12" s="301">
        <v>1</v>
      </c>
      <c r="B12" s="308" t="s">
        <v>528</v>
      </c>
      <c r="C12" s="302" t="s">
        <v>95</v>
      </c>
      <c r="D12" s="302"/>
      <c r="E12" s="302"/>
      <c r="F12" s="302"/>
      <c r="G12" s="303">
        <v>133007766.97</v>
      </c>
      <c r="H12" s="303">
        <v>77539334.019999996</v>
      </c>
      <c r="I12" s="303">
        <v>76488827.799999997</v>
      </c>
    </row>
    <row r="13" spans="1:11" ht="15.6" outlineLevel="1">
      <c r="A13" s="301">
        <v>2</v>
      </c>
      <c r="B13" s="308" t="s">
        <v>421</v>
      </c>
      <c r="C13" s="302" t="s">
        <v>95</v>
      </c>
      <c r="D13" s="302" t="s">
        <v>422</v>
      </c>
      <c r="E13" s="302"/>
      <c r="F13" s="302"/>
      <c r="G13" s="303">
        <v>11095064.35</v>
      </c>
      <c r="H13" s="303">
        <v>10868491.02</v>
      </c>
      <c r="I13" s="303">
        <v>10668866.800000001</v>
      </c>
    </row>
    <row r="14" spans="1:11" ht="46.8" outlineLevel="2">
      <c r="A14" s="301">
        <v>3</v>
      </c>
      <c r="B14" s="308" t="s">
        <v>431</v>
      </c>
      <c r="C14" s="302" t="s">
        <v>95</v>
      </c>
      <c r="D14" s="302" t="s">
        <v>432</v>
      </c>
      <c r="E14" s="302"/>
      <c r="F14" s="302"/>
      <c r="G14" s="303">
        <v>11032064.35</v>
      </c>
      <c r="H14" s="303">
        <v>10805991.02</v>
      </c>
      <c r="I14" s="303">
        <v>10606366.800000001</v>
      </c>
    </row>
    <row r="15" spans="1:11" ht="31.2" outlineLevel="3">
      <c r="A15" s="301">
        <v>4</v>
      </c>
      <c r="B15" s="308" t="s">
        <v>529</v>
      </c>
      <c r="C15" s="302" t="s">
        <v>95</v>
      </c>
      <c r="D15" s="302" t="s">
        <v>432</v>
      </c>
      <c r="E15" s="302" t="s">
        <v>530</v>
      </c>
      <c r="F15" s="302"/>
      <c r="G15" s="303">
        <v>11004705.93</v>
      </c>
      <c r="H15" s="303">
        <v>10805991.02</v>
      </c>
      <c r="I15" s="303">
        <v>10606366.800000001</v>
      </c>
    </row>
    <row r="16" spans="1:11" ht="31.2" outlineLevel="4">
      <c r="A16" s="301">
        <v>5</v>
      </c>
      <c r="B16" s="308" t="s">
        <v>531</v>
      </c>
      <c r="C16" s="302" t="s">
        <v>95</v>
      </c>
      <c r="D16" s="302" t="s">
        <v>432</v>
      </c>
      <c r="E16" s="302" t="s">
        <v>532</v>
      </c>
      <c r="F16" s="302"/>
      <c r="G16" s="303">
        <v>11004705.93</v>
      </c>
      <c r="H16" s="303">
        <v>10805991.02</v>
      </c>
      <c r="I16" s="303">
        <v>10606366.800000001</v>
      </c>
    </row>
    <row r="17" spans="1:9" ht="81" customHeight="1" outlineLevel="5">
      <c r="A17" s="301">
        <v>6</v>
      </c>
      <c r="B17" s="308" t="s">
        <v>533</v>
      </c>
      <c r="C17" s="302" t="s">
        <v>95</v>
      </c>
      <c r="D17" s="302" t="s">
        <v>432</v>
      </c>
      <c r="E17" s="302" t="s">
        <v>534</v>
      </c>
      <c r="F17" s="302"/>
      <c r="G17" s="303">
        <v>7878988.5300000003</v>
      </c>
      <c r="H17" s="303">
        <v>7785345.0199999996</v>
      </c>
      <c r="I17" s="303">
        <v>7585720.7999999998</v>
      </c>
    </row>
    <row r="18" spans="1:9" ht="78" outlineLevel="6">
      <c r="A18" s="301">
        <v>7</v>
      </c>
      <c r="B18" s="308" t="s">
        <v>535</v>
      </c>
      <c r="C18" s="302" t="s">
        <v>95</v>
      </c>
      <c r="D18" s="302" t="s">
        <v>432</v>
      </c>
      <c r="E18" s="302" t="s">
        <v>534</v>
      </c>
      <c r="F18" s="302" t="s">
        <v>256</v>
      </c>
      <c r="G18" s="303">
        <v>7415449.6699999999</v>
      </c>
      <c r="H18" s="303">
        <v>7388871.0300000003</v>
      </c>
      <c r="I18" s="303">
        <v>7388871.0800000001</v>
      </c>
    </row>
    <row r="19" spans="1:9" ht="31.2" outlineLevel="7">
      <c r="A19" s="301">
        <v>8</v>
      </c>
      <c r="B19" s="308" t="s">
        <v>536</v>
      </c>
      <c r="C19" s="302" t="s">
        <v>95</v>
      </c>
      <c r="D19" s="302" t="s">
        <v>432</v>
      </c>
      <c r="E19" s="302" t="s">
        <v>534</v>
      </c>
      <c r="F19" s="302" t="s">
        <v>278</v>
      </c>
      <c r="G19" s="303">
        <v>7415449.6699999999</v>
      </c>
      <c r="H19" s="303">
        <v>7388871.0300000003</v>
      </c>
      <c r="I19" s="303">
        <v>7388871.0800000001</v>
      </c>
    </row>
    <row r="20" spans="1:9" ht="31.2" outlineLevel="6">
      <c r="A20" s="301">
        <v>9</v>
      </c>
      <c r="B20" s="308" t="s">
        <v>537</v>
      </c>
      <c r="C20" s="302" t="s">
        <v>95</v>
      </c>
      <c r="D20" s="302" t="s">
        <v>432</v>
      </c>
      <c r="E20" s="302" t="s">
        <v>534</v>
      </c>
      <c r="F20" s="302" t="s">
        <v>538</v>
      </c>
      <c r="G20" s="303">
        <v>463538.86</v>
      </c>
      <c r="H20" s="303">
        <v>396473.99</v>
      </c>
      <c r="I20" s="303">
        <v>196849.72</v>
      </c>
    </row>
    <row r="21" spans="1:9" ht="46.8" outlineLevel="7">
      <c r="A21" s="301">
        <v>10</v>
      </c>
      <c r="B21" s="308" t="s">
        <v>539</v>
      </c>
      <c r="C21" s="302" t="s">
        <v>95</v>
      </c>
      <c r="D21" s="302" t="s">
        <v>432</v>
      </c>
      <c r="E21" s="302" t="s">
        <v>534</v>
      </c>
      <c r="F21" s="302" t="s">
        <v>259</v>
      </c>
      <c r="G21" s="303">
        <v>463538.86</v>
      </c>
      <c r="H21" s="303">
        <v>396473.99</v>
      </c>
      <c r="I21" s="303">
        <v>196849.72</v>
      </c>
    </row>
    <row r="22" spans="1:9" ht="93.6" outlineLevel="5">
      <c r="A22" s="301">
        <v>11</v>
      </c>
      <c r="B22" s="308" t="s">
        <v>540</v>
      </c>
      <c r="C22" s="302" t="s">
        <v>95</v>
      </c>
      <c r="D22" s="302" t="s">
        <v>432</v>
      </c>
      <c r="E22" s="302" t="s">
        <v>541</v>
      </c>
      <c r="F22" s="302"/>
      <c r="G22" s="303">
        <v>3020646</v>
      </c>
      <c r="H22" s="303">
        <v>3020646</v>
      </c>
      <c r="I22" s="303">
        <v>3020646</v>
      </c>
    </row>
    <row r="23" spans="1:9" ht="78" outlineLevel="6">
      <c r="A23" s="301">
        <v>12</v>
      </c>
      <c r="B23" s="308" t="s">
        <v>535</v>
      </c>
      <c r="C23" s="302" t="s">
        <v>95</v>
      </c>
      <c r="D23" s="302" t="s">
        <v>432</v>
      </c>
      <c r="E23" s="302" t="s">
        <v>541</v>
      </c>
      <c r="F23" s="302" t="s">
        <v>256</v>
      </c>
      <c r="G23" s="303">
        <v>2600132.38</v>
      </c>
      <c r="H23" s="303">
        <v>2901646</v>
      </c>
      <c r="I23" s="303">
        <v>2901646</v>
      </c>
    </row>
    <row r="24" spans="1:9" ht="31.2" outlineLevel="7">
      <c r="A24" s="301">
        <v>13</v>
      </c>
      <c r="B24" s="308" t="s">
        <v>536</v>
      </c>
      <c r="C24" s="302" t="s">
        <v>95</v>
      </c>
      <c r="D24" s="302" t="s">
        <v>432</v>
      </c>
      <c r="E24" s="302" t="s">
        <v>541</v>
      </c>
      <c r="F24" s="302" t="s">
        <v>278</v>
      </c>
      <c r="G24" s="303">
        <v>2600132.38</v>
      </c>
      <c r="H24" s="303">
        <v>2901646</v>
      </c>
      <c r="I24" s="303">
        <v>2901646</v>
      </c>
    </row>
    <row r="25" spans="1:9" ht="31.2" outlineLevel="6">
      <c r="A25" s="301">
        <v>14</v>
      </c>
      <c r="B25" s="308" t="s">
        <v>537</v>
      </c>
      <c r="C25" s="302" t="s">
        <v>95</v>
      </c>
      <c r="D25" s="302" t="s">
        <v>432</v>
      </c>
      <c r="E25" s="302" t="s">
        <v>541</v>
      </c>
      <c r="F25" s="302" t="s">
        <v>538</v>
      </c>
      <c r="G25" s="303">
        <v>420513.62</v>
      </c>
      <c r="H25" s="303">
        <v>119000</v>
      </c>
      <c r="I25" s="303">
        <v>119000</v>
      </c>
    </row>
    <row r="26" spans="1:9" ht="46.8" outlineLevel="7">
      <c r="A26" s="301">
        <v>15</v>
      </c>
      <c r="B26" s="308" t="s">
        <v>539</v>
      </c>
      <c r="C26" s="302" t="s">
        <v>95</v>
      </c>
      <c r="D26" s="302" t="s">
        <v>432</v>
      </c>
      <c r="E26" s="302" t="s">
        <v>541</v>
      </c>
      <c r="F26" s="302" t="s">
        <v>259</v>
      </c>
      <c r="G26" s="303">
        <v>420513.62</v>
      </c>
      <c r="H26" s="303">
        <v>119000</v>
      </c>
      <c r="I26" s="303">
        <v>119000</v>
      </c>
    </row>
    <row r="27" spans="1:9" ht="255" customHeight="1" outlineLevel="5">
      <c r="A27" s="301">
        <v>16</v>
      </c>
      <c r="B27" s="309" t="s">
        <v>1294</v>
      </c>
      <c r="C27" s="302" t="s">
        <v>95</v>
      </c>
      <c r="D27" s="302" t="s">
        <v>432</v>
      </c>
      <c r="E27" s="302" t="s">
        <v>1295</v>
      </c>
      <c r="F27" s="302"/>
      <c r="G27" s="303">
        <v>77712.98</v>
      </c>
      <c r="H27" s="303">
        <v>0</v>
      </c>
      <c r="I27" s="303">
        <v>0</v>
      </c>
    </row>
    <row r="28" spans="1:9" ht="78" outlineLevel="6">
      <c r="A28" s="301">
        <v>17</v>
      </c>
      <c r="B28" s="308" t="s">
        <v>535</v>
      </c>
      <c r="C28" s="302" t="s">
        <v>95</v>
      </c>
      <c r="D28" s="302" t="s">
        <v>432</v>
      </c>
      <c r="E28" s="302" t="s">
        <v>1295</v>
      </c>
      <c r="F28" s="302" t="s">
        <v>256</v>
      </c>
      <c r="G28" s="303">
        <v>77712.98</v>
      </c>
      <c r="H28" s="303">
        <v>0</v>
      </c>
      <c r="I28" s="303">
        <v>0</v>
      </c>
    </row>
    <row r="29" spans="1:9" ht="31.2" outlineLevel="7">
      <c r="A29" s="301">
        <v>18</v>
      </c>
      <c r="B29" s="308" t="s">
        <v>536</v>
      </c>
      <c r="C29" s="302" t="s">
        <v>95</v>
      </c>
      <c r="D29" s="302" t="s">
        <v>432</v>
      </c>
      <c r="E29" s="302" t="s">
        <v>1295</v>
      </c>
      <c r="F29" s="302" t="s">
        <v>278</v>
      </c>
      <c r="G29" s="303">
        <v>77712.98</v>
      </c>
      <c r="H29" s="303">
        <v>0</v>
      </c>
      <c r="I29" s="303">
        <v>0</v>
      </c>
    </row>
    <row r="30" spans="1:9" ht="296.39999999999998" outlineLevel="5">
      <c r="A30" s="301">
        <v>19</v>
      </c>
      <c r="B30" s="309" t="s">
        <v>1296</v>
      </c>
      <c r="C30" s="302" t="s">
        <v>95</v>
      </c>
      <c r="D30" s="302" t="s">
        <v>432</v>
      </c>
      <c r="E30" s="302" t="s">
        <v>1297</v>
      </c>
      <c r="F30" s="302"/>
      <c r="G30" s="303">
        <v>27358.42</v>
      </c>
      <c r="H30" s="303">
        <v>0</v>
      </c>
      <c r="I30" s="303">
        <v>0</v>
      </c>
    </row>
    <row r="31" spans="1:9" ht="78" outlineLevel="6">
      <c r="A31" s="301">
        <v>20</v>
      </c>
      <c r="B31" s="308" t="s">
        <v>535</v>
      </c>
      <c r="C31" s="302" t="s">
        <v>95</v>
      </c>
      <c r="D31" s="302" t="s">
        <v>432</v>
      </c>
      <c r="E31" s="302" t="s">
        <v>1297</v>
      </c>
      <c r="F31" s="302" t="s">
        <v>256</v>
      </c>
      <c r="G31" s="303">
        <v>27358.42</v>
      </c>
      <c r="H31" s="303">
        <v>0</v>
      </c>
      <c r="I31" s="303">
        <v>0</v>
      </c>
    </row>
    <row r="32" spans="1:9" ht="31.2" outlineLevel="7">
      <c r="A32" s="301">
        <v>21</v>
      </c>
      <c r="B32" s="308" t="s">
        <v>536</v>
      </c>
      <c r="C32" s="302" t="s">
        <v>95</v>
      </c>
      <c r="D32" s="302" t="s">
        <v>432</v>
      </c>
      <c r="E32" s="302" t="s">
        <v>1297</v>
      </c>
      <c r="F32" s="302" t="s">
        <v>278</v>
      </c>
      <c r="G32" s="303">
        <v>27358.42</v>
      </c>
      <c r="H32" s="303">
        <v>0</v>
      </c>
      <c r="I32" s="303">
        <v>0</v>
      </c>
    </row>
    <row r="33" spans="1:9" ht="15.6" outlineLevel="3">
      <c r="A33" s="301">
        <v>22</v>
      </c>
      <c r="B33" s="308" t="s">
        <v>542</v>
      </c>
      <c r="C33" s="302" t="s">
        <v>95</v>
      </c>
      <c r="D33" s="302" t="s">
        <v>432</v>
      </c>
      <c r="E33" s="302" t="s">
        <v>543</v>
      </c>
      <c r="F33" s="302"/>
      <c r="G33" s="303">
        <v>27358.42</v>
      </c>
      <c r="H33" s="303">
        <v>0</v>
      </c>
      <c r="I33" s="303">
        <v>0</v>
      </c>
    </row>
    <row r="34" spans="1:9" ht="15.6" outlineLevel="4">
      <c r="A34" s="301">
        <v>23</v>
      </c>
      <c r="B34" s="308" t="s">
        <v>544</v>
      </c>
      <c r="C34" s="302" t="s">
        <v>95</v>
      </c>
      <c r="D34" s="302" t="s">
        <v>432</v>
      </c>
      <c r="E34" s="302" t="s">
        <v>545</v>
      </c>
      <c r="F34" s="302"/>
      <c r="G34" s="303">
        <v>27358.42</v>
      </c>
      <c r="H34" s="303">
        <v>0</v>
      </c>
      <c r="I34" s="303">
        <v>0</v>
      </c>
    </row>
    <row r="35" spans="1:9" ht="234" outlineLevel="5">
      <c r="A35" s="301">
        <v>24</v>
      </c>
      <c r="B35" s="309" t="s">
        <v>1320</v>
      </c>
      <c r="C35" s="302" t="s">
        <v>95</v>
      </c>
      <c r="D35" s="302" t="s">
        <v>432</v>
      </c>
      <c r="E35" s="302" t="s">
        <v>1324</v>
      </c>
      <c r="F35" s="302"/>
      <c r="G35" s="303">
        <v>27358.42</v>
      </c>
      <c r="H35" s="303">
        <v>0</v>
      </c>
      <c r="I35" s="303">
        <v>0</v>
      </c>
    </row>
    <row r="36" spans="1:9" ht="15.6" outlineLevel="6">
      <c r="A36" s="301">
        <v>25</v>
      </c>
      <c r="B36" s="308" t="s">
        <v>548</v>
      </c>
      <c r="C36" s="302" t="s">
        <v>95</v>
      </c>
      <c r="D36" s="302" t="s">
        <v>432</v>
      </c>
      <c r="E36" s="302" t="s">
        <v>1324</v>
      </c>
      <c r="F36" s="302" t="s">
        <v>549</v>
      </c>
      <c r="G36" s="303">
        <v>27358.42</v>
      </c>
      <c r="H36" s="303">
        <v>0</v>
      </c>
      <c r="I36" s="303">
        <v>0</v>
      </c>
    </row>
    <row r="37" spans="1:9" ht="15.6" outlineLevel="7">
      <c r="A37" s="301">
        <v>26</v>
      </c>
      <c r="B37" s="308" t="s">
        <v>409</v>
      </c>
      <c r="C37" s="302" t="s">
        <v>95</v>
      </c>
      <c r="D37" s="302" t="s">
        <v>432</v>
      </c>
      <c r="E37" s="302" t="s">
        <v>1324</v>
      </c>
      <c r="F37" s="302" t="s">
        <v>576</v>
      </c>
      <c r="G37" s="303">
        <v>27358.42</v>
      </c>
      <c r="H37" s="303">
        <v>0</v>
      </c>
      <c r="I37" s="303">
        <v>0</v>
      </c>
    </row>
    <row r="38" spans="1:9" ht="15.6" outlineLevel="2">
      <c r="A38" s="301">
        <v>27</v>
      </c>
      <c r="B38" s="308" t="s">
        <v>435</v>
      </c>
      <c r="C38" s="302" t="s">
        <v>95</v>
      </c>
      <c r="D38" s="302" t="s">
        <v>436</v>
      </c>
      <c r="E38" s="302"/>
      <c r="F38" s="302"/>
      <c r="G38" s="303">
        <v>63000</v>
      </c>
      <c r="H38" s="303">
        <v>62500</v>
      </c>
      <c r="I38" s="303">
        <v>62500</v>
      </c>
    </row>
    <row r="39" spans="1:9" ht="15.6" outlineLevel="3">
      <c r="A39" s="301">
        <v>28</v>
      </c>
      <c r="B39" s="308" t="s">
        <v>542</v>
      </c>
      <c r="C39" s="302" t="s">
        <v>95</v>
      </c>
      <c r="D39" s="302" t="s">
        <v>436</v>
      </c>
      <c r="E39" s="302" t="s">
        <v>543</v>
      </c>
      <c r="F39" s="302"/>
      <c r="G39" s="303">
        <v>63000</v>
      </c>
      <c r="H39" s="303">
        <v>62500</v>
      </c>
      <c r="I39" s="303">
        <v>62500</v>
      </c>
    </row>
    <row r="40" spans="1:9" ht="15.6" outlineLevel="4">
      <c r="A40" s="301">
        <v>29</v>
      </c>
      <c r="B40" s="308" t="s">
        <v>544</v>
      </c>
      <c r="C40" s="302" t="s">
        <v>95</v>
      </c>
      <c r="D40" s="302" t="s">
        <v>436</v>
      </c>
      <c r="E40" s="302" t="s">
        <v>545</v>
      </c>
      <c r="F40" s="302"/>
      <c r="G40" s="303">
        <v>63000</v>
      </c>
      <c r="H40" s="303">
        <v>62500</v>
      </c>
      <c r="I40" s="303">
        <v>62500</v>
      </c>
    </row>
    <row r="41" spans="1:9" ht="78" outlineLevel="5">
      <c r="A41" s="301">
        <v>30</v>
      </c>
      <c r="B41" s="308" t="s">
        <v>546</v>
      </c>
      <c r="C41" s="302" t="s">
        <v>95</v>
      </c>
      <c r="D41" s="302" t="s">
        <v>436</v>
      </c>
      <c r="E41" s="302" t="s">
        <v>547</v>
      </c>
      <c r="F41" s="302"/>
      <c r="G41" s="303">
        <v>63000</v>
      </c>
      <c r="H41" s="303">
        <v>62500</v>
      </c>
      <c r="I41" s="303">
        <v>62500</v>
      </c>
    </row>
    <row r="42" spans="1:9" ht="15.6" outlineLevel="6">
      <c r="A42" s="301">
        <v>31</v>
      </c>
      <c r="B42" s="308" t="s">
        <v>548</v>
      </c>
      <c r="C42" s="302" t="s">
        <v>95</v>
      </c>
      <c r="D42" s="302" t="s">
        <v>436</v>
      </c>
      <c r="E42" s="302" t="s">
        <v>547</v>
      </c>
      <c r="F42" s="302" t="s">
        <v>549</v>
      </c>
      <c r="G42" s="303">
        <v>63000</v>
      </c>
      <c r="H42" s="303">
        <v>62500</v>
      </c>
      <c r="I42" s="303">
        <v>62500</v>
      </c>
    </row>
    <row r="43" spans="1:9" ht="15.6" outlineLevel="7">
      <c r="A43" s="301">
        <v>32</v>
      </c>
      <c r="B43" s="308" t="s">
        <v>550</v>
      </c>
      <c r="C43" s="302" t="s">
        <v>95</v>
      </c>
      <c r="D43" s="302" t="s">
        <v>436</v>
      </c>
      <c r="E43" s="302" t="s">
        <v>547</v>
      </c>
      <c r="F43" s="302" t="s">
        <v>551</v>
      </c>
      <c r="G43" s="303">
        <v>63000</v>
      </c>
      <c r="H43" s="303">
        <v>62500</v>
      </c>
      <c r="I43" s="303">
        <v>62500</v>
      </c>
    </row>
    <row r="44" spans="1:9" ht="15.6" outlineLevel="1">
      <c r="A44" s="301">
        <v>33</v>
      </c>
      <c r="B44" s="308" t="s">
        <v>437</v>
      </c>
      <c r="C44" s="302" t="s">
        <v>95</v>
      </c>
      <c r="D44" s="302" t="s">
        <v>438</v>
      </c>
      <c r="E44" s="302"/>
      <c r="F44" s="302"/>
      <c r="G44" s="303">
        <v>1649992</v>
      </c>
      <c r="H44" s="303">
        <v>1631600</v>
      </c>
      <c r="I44" s="303">
        <v>1649100</v>
      </c>
    </row>
    <row r="45" spans="1:9" ht="15.6" outlineLevel="2">
      <c r="A45" s="301">
        <v>34</v>
      </c>
      <c r="B45" s="308" t="s">
        <v>439</v>
      </c>
      <c r="C45" s="302" t="s">
        <v>95</v>
      </c>
      <c r="D45" s="302" t="s">
        <v>440</v>
      </c>
      <c r="E45" s="302"/>
      <c r="F45" s="302"/>
      <c r="G45" s="303">
        <v>1649992</v>
      </c>
      <c r="H45" s="303">
        <v>1631600</v>
      </c>
      <c r="I45" s="303">
        <v>1649100</v>
      </c>
    </row>
    <row r="46" spans="1:9" ht="15.6" outlineLevel="3">
      <c r="A46" s="301">
        <v>35</v>
      </c>
      <c r="B46" s="308" t="s">
        <v>542</v>
      </c>
      <c r="C46" s="302" t="s">
        <v>95</v>
      </c>
      <c r="D46" s="302" t="s">
        <v>440</v>
      </c>
      <c r="E46" s="302" t="s">
        <v>543</v>
      </c>
      <c r="F46" s="302"/>
      <c r="G46" s="303">
        <v>1649992</v>
      </c>
      <c r="H46" s="303">
        <v>1631600</v>
      </c>
      <c r="I46" s="303">
        <v>1649100</v>
      </c>
    </row>
    <row r="47" spans="1:9" ht="15.6" outlineLevel="4">
      <c r="A47" s="301">
        <v>36</v>
      </c>
      <c r="B47" s="308" t="s">
        <v>544</v>
      </c>
      <c r="C47" s="302" t="s">
        <v>95</v>
      </c>
      <c r="D47" s="302" t="s">
        <v>440</v>
      </c>
      <c r="E47" s="302" t="s">
        <v>545</v>
      </c>
      <c r="F47" s="302"/>
      <c r="G47" s="303">
        <v>1649992</v>
      </c>
      <c r="H47" s="303">
        <v>1631600</v>
      </c>
      <c r="I47" s="303">
        <v>1649100</v>
      </c>
    </row>
    <row r="48" spans="1:9" ht="62.4" outlineLevel="5">
      <c r="A48" s="301">
        <v>37</v>
      </c>
      <c r="B48" s="308" t="s">
        <v>552</v>
      </c>
      <c r="C48" s="302" t="s">
        <v>95</v>
      </c>
      <c r="D48" s="302" t="s">
        <v>440</v>
      </c>
      <c r="E48" s="302" t="s">
        <v>553</v>
      </c>
      <c r="F48" s="302"/>
      <c r="G48" s="303">
        <v>1649992</v>
      </c>
      <c r="H48" s="303">
        <v>1631600</v>
      </c>
      <c r="I48" s="303">
        <v>1649100</v>
      </c>
    </row>
    <row r="49" spans="1:9" ht="15.6" outlineLevel="6">
      <c r="A49" s="301">
        <v>38</v>
      </c>
      <c r="B49" s="308" t="s">
        <v>548</v>
      </c>
      <c r="C49" s="302" t="s">
        <v>95</v>
      </c>
      <c r="D49" s="302" t="s">
        <v>440</v>
      </c>
      <c r="E49" s="302" t="s">
        <v>553</v>
      </c>
      <c r="F49" s="302" t="s">
        <v>549</v>
      </c>
      <c r="G49" s="303">
        <v>1649992</v>
      </c>
      <c r="H49" s="303">
        <v>1631600</v>
      </c>
      <c r="I49" s="303">
        <v>1649100</v>
      </c>
    </row>
    <row r="50" spans="1:9" ht="15.6" outlineLevel="7">
      <c r="A50" s="301">
        <v>39</v>
      </c>
      <c r="B50" s="308" t="s">
        <v>550</v>
      </c>
      <c r="C50" s="302" t="s">
        <v>95</v>
      </c>
      <c r="D50" s="302" t="s">
        <v>440</v>
      </c>
      <c r="E50" s="302" t="s">
        <v>553</v>
      </c>
      <c r="F50" s="302" t="s">
        <v>551</v>
      </c>
      <c r="G50" s="303">
        <v>1649992</v>
      </c>
      <c r="H50" s="303">
        <v>1631600</v>
      </c>
      <c r="I50" s="303">
        <v>1649100</v>
      </c>
    </row>
    <row r="51" spans="1:9" ht="31.2" outlineLevel="1">
      <c r="A51" s="301">
        <v>40</v>
      </c>
      <c r="B51" s="308" t="s">
        <v>441</v>
      </c>
      <c r="C51" s="302" t="s">
        <v>95</v>
      </c>
      <c r="D51" s="302" t="s">
        <v>442</v>
      </c>
      <c r="E51" s="302"/>
      <c r="F51" s="302"/>
      <c r="G51" s="303">
        <v>547180</v>
      </c>
      <c r="H51" s="303">
        <v>911940</v>
      </c>
      <c r="I51" s="303">
        <v>1276700</v>
      </c>
    </row>
    <row r="52" spans="1:9" ht="15.6" outlineLevel="2">
      <c r="A52" s="301">
        <v>41</v>
      </c>
      <c r="B52" s="308" t="s">
        <v>899</v>
      </c>
      <c r="C52" s="302" t="s">
        <v>95</v>
      </c>
      <c r="D52" s="302" t="s">
        <v>898</v>
      </c>
      <c r="E52" s="302"/>
      <c r="F52" s="302"/>
      <c r="G52" s="303">
        <v>547180</v>
      </c>
      <c r="H52" s="303">
        <v>911940</v>
      </c>
      <c r="I52" s="303">
        <v>1276700</v>
      </c>
    </row>
    <row r="53" spans="1:9" ht="15.6" outlineLevel="3">
      <c r="A53" s="301">
        <v>42</v>
      </c>
      <c r="B53" s="308" t="s">
        <v>542</v>
      </c>
      <c r="C53" s="302" t="s">
        <v>95</v>
      </c>
      <c r="D53" s="302" t="s">
        <v>898</v>
      </c>
      <c r="E53" s="302" t="s">
        <v>543</v>
      </c>
      <c r="F53" s="302"/>
      <c r="G53" s="303">
        <v>547180</v>
      </c>
      <c r="H53" s="303">
        <v>911940</v>
      </c>
      <c r="I53" s="303">
        <v>1276700</v>
      </c>
    </row>
    <row r="54" spans="1:9" ht="15.6" outlineLevel="4">
      <c r="A54" s="301">
        <v>43</v>
      </c>
      <c r="B54" s="308" t="s">
        <v>544</v>
      </c>
      <c r="C54" s="302" t="s">
        <v>95</v>
      </c>
      <c r="D54" s="302" t="s">
        <v>898</v>
      </c>
      <c r="E54" s="302" t="s">
        <v>545</v>
      </c>
      <c r="F54" s="302"/>
      <c r="G54" s="303">
        <v>547180</v>
      </c>
      <c r="H54" s="303">
        <v>911940</v>
      </c>
      <c r="I54" s="303">
        <v>1276700</v>
      </c>
    </row>
    <row r="55" spans="1:9" ht="46.8" outlineLevel="5">
      <c r="A55" s="301">
        <v>44</v>
      </c>
      <c r="B55" s="308" t="s">
        <v>1325</v>
      </c>
      <c r="C55" s="302" t="s">
        <v>95</v>
      </c>
      <c r="D55" s="302" t="s">
        <v>898</v>
      </c>
      <c r="E55" s="302" t="s">
        <v>903</v>
      </c>
      <c r="F55" s="302"/>
      <c r="G55" s="303">
        <v>547180</v>
      </c>
      <c r="H55" s="303">
        <v>911940</v>
      </c>
      <c r="I55" s="303">
        <v>1276700</v>
      </c>
    </row>
    <row r="56" spans="1:9" ht="15.6" outlineLevel="6">
      <c r="A56" s="301">
        <v>45</v>
      </c>
      <c r="B56" s="308" t="s">
        <v>548</v>
      </c>
      <c r="C56" s="302" t="s">
        <v>95</v>
      </c>
      <c r="D56" s="302" t="s">
        <v>898</v>
      </c>
      <c r="E56" s="302" t="s">
        <v>903</v>
      </c>
      <c r="F56" s="302" t="s">
        <v>549</v>
      </c>
      <c r="G56" s="303">
        <v>547180</v>
      </c>
      <c r="H56" s="303">
        <v>911940</v>
      </c>
      <c r="I56" s="303">
        <v>1276700</v>
      </c>
    </row>
    <row r="57" spans="1:9" ht="15.6" outlineLevel="7">
      <c r="A57" s="301">
        <v>46</v>
      </c>
      <c r="B57" s="308" t="s">
        <v>409</v>
      </c>
      <c r="C57" s="302" t="s">
        <v>95</v>
      </c>
      <c r="D57" s="302" t="s">
        <v>898</v>
      </c>
      <c r="E57" s="302" t="s">
        <v>903</v>
      </c>
      <c r="F57" s="302" t="s">
        <v>576</v>
      </c>
      <c r="G57" s="303">
        <v>547180</v>
      </c>
      <c r="H57" s="303">
        <v>911940</v>
      </c>
      <c r="I57" s="303">
        <v>1276700</v>
      </c>
    </row>
    <row r="58" spans="1:9" ht="15.6" outlineLevel="1">
      <c r="A58" s="301">
        <v>47</v>
      </c>
      <c r="B58" s="308" t="s">
        <v>447</v>
      </c>
      <c r="C58" s="302" t="s">
        <v>95</v>
      </c>
      <c r="D58" s="302" t="s">
        <v>448</v>
      </c>
      <c r="E58" s="302"/>
      <c r="F58" s="302"/>
      <c r="G58" s="303">
        <v>14921600</v>
      </c>
      <c r="H58" s="303">
        <v>5761700</v>
      </c>
      <c r="I58" s="303">
        <v>5986400</v>
      </c>
    </row>
    <row r="59" spans="1:9" ht="15.6" outlineLevel="2">
      <c r="A59" s="301">
        <v>48</v>
      </c>
      <c r="B59" s="308" t="s">
        <v>453</v>
      </c>
      <c r="C59" s="302" t="s">
        <v>95</v>
      </c>
      <c r="D59" s="302" t="s">
        <v>454</v>
      </c>
      <c r="E59" s="302"/>
      <c r="F59" s="302"/>
      <c r="G59" s="303">
        <v>14921600</v>
      </c>
      <c r="H59" s="303">
        <v>5761700</v>
      </c>
      <c r="I59" s="303">
        <v>5986400</v>
      </c>
    </row>
    <row r="60" spans="1:9" ht="15.6" outlineLevel="3">
      <c r="A60" s="301">
        <v>49</v>
      </c>
      <c r="B60" s="308" t="s">
        <v>542</v>
      </c>
      <c r="C60" s="302" t="s">
        <v>95</v>
      </c>
      <c r="D60" s="302" t="s">
        <v>454</v>
      </c>
      <c r="E60" s="302" t="s">
        <v>543</v>
      </c>
      <c r="F60" s="302"/>
      <c r="G60" s="303">
        <v>14921600</v>
      </c>
      <c r="H60" s="303">
        <v>5761700</v>
      </c>
      <c r="I60" s="303">
        <v>5986400</v>
      </c>
    </row>
    <row r="61" spans="1:9" ht="15.6" outlineLevel="4">
      <c r="A61" s="301">
        <v>50</v>
      </c>
      <c r="B61" s="308" t="s">
        <v>544</v>
      </c>
      <c r="C61" s="302" t="s">
        <v>95</v>
      </c>
      <c r="D61" s="302" t="s">
        <v>454</v>
      </c>
      <c r="E61" s="302" t="s">
        <v>545</v>
      </c>
      <c r="F61" s="302"/>
      <c r="G61" s="303">
        <v>14921600</v>
      </c>
      <c r="H61" s="303">
        <v>5761700</v>
      </c>
      <c r="I61" s="303">
        <v>5986400</v>
      </c>
    </row>
    <row r="62" spans="1:9" ht="62.4" outlineLevel="5">
      <c r="A62" s="301">
        <v>51</v>
      </c>
      <c r="B62" s="308" t="s">
        <v>1328</v>
      </c>
      <c r="C62" s="302" t="s">
        <v>95</v>
      </c>
      <c r="D62" s="302" t="s">
        <v>454</v>
      </c>
      <c r="E62" s="302" t="s">
        <v>904</v>
      </c>
      <c r="F62" s="302"/>
      <c r="G62" s="303">
        <v>5545400</v>
      </c>
      <c r="H62" s="303">
        <v>5761700</v>
      </c>
      <c r="I62" s="303">
        <v>5986400</v>
      </c>
    </row>
    <row r="63" spans="1:9" ht="15.6" outlineLevel="6">
      <c r="A63" s="301">
        <v>52</v>
      </c>
      <c r="B63" s="308" t="s">
        <v>548</v>
      </c>
      <c r="C63" s="302" t="s">
        <v>95</v>
      </c>
      <c r="D63" s="302" t="s">
        <v>454</v>
      </c>
      <c r="E63" s="302" t="s">
        <v>904</v>
      </c>
      <c r="F63" s="302" t="s">
        <v>549</v>
      </c>
      <c r="G63" s="303">
        <v>5545400</v>
      </c>
      <c r="H63" s="303">
        <v>5761700</v>
      </c>
      <c r="I63" s="303">
        <v>5986400</v>
      </c>
    </row>
    <row r="64" spans="1:9" ht="15.6" outlineLevel="7">
      <c r="A64" s="301">
        <v>53</v>
      </c>
      <c r="B64" s="308" t="s">
        <v>409</v>
      </c>
      <c r="C64" s="302" t="s">
        <v>95</v>
      </c>
      <c r="D64" s="302" t="s">
        <v>454</v>
      </c>
      <c r="E64" s="302" t="s">
        <v>904</v>
      </c>
      <c r="F64" s="302" t="s">
        <v>576</v>
      </c>
      <c r="G64" s="303">
        <v>5545400</v>
      </c>
      <c r="H64" s="303">
        <v>5761700</v>
      </c>
      <c r="I64" s="303">
        <v>5986400</v>
      </c>
    </row>
    <row r="65" spans="1:9" ht="78" outlineLevel="5">
      <c r="A65" s="301">
        <v>54</v>
      </c>
      <c r="B65" s="308" t="s">
        <v>905</v>
      </c>
      <c r="C65" s="302" t="s">
        <v>95</v>
      </c>
      <c r="D65" s="302" t="s">
        <v>454</v>
      </c>
      <c r="E65" s="302" t="s">
        <v>906</v>
      </c>
      <c r="F65" s="302"/>
      <c r="G65" s="303">
        <v>9162800</v>
      </c>
      <c r="H65" s="303">
        <v>0</v>
      </c>
      <c r="I65" s="303">
        <v>0</v>
      </c>
    </row>
    <row r="66" spans="1:9" ht="15.6" outlineLevel="6">
      <c r="A66" s="301">
        <v>55</v>
      </c>
      <c r="B66" s="308" t="s">
        <v>548</v>
      </c>
      <c r="C66" s="302" t="s">
        <v>95</v>
      </c>
      <c r="D66" s="302" t="s">
        <v>454</v>
      </c>
      <c r="E66" s="302" t="s">
        <v>906</v>
      </c>
      <c r="F66" s="302" t="s">
        <v>549</v>
      </c>
      <c r="G66" s="303">
        <v>9162800</v>
      </c>
      <c r="H66" s="303">
        <v>0</v>
      </c>
      <c r="I66" s="303">
        <v>0</v>
      </c>
    </row>
    <row r="67" spans="1:9" ht="15.6" outlineLevel="7">
      <c r="A67" s="301">
        <v>56</v>
      </c>
      <c r="B67" s="308" t="s">
        <v>409</v>
      </c>
      <c r="C67" s="302" t="s">
        <v>95</v>
      </c>
      <c r="D67" s="302" t="s">
        <v>454</v>
      </c>
      <c r="E67" s="302" t="s">
        <v>906</v>
      </c>
      <c r="F67" s="302" t="s">
        <v>576</v>
      </c>
      <c r="G67" s="303">
        <v>9162800</v>
      </c>
      <c r="H67" s="303">
        <v>0</v>
      </c>
      <c r="I67" s="303">
        <v>0</v>
      </c>
    </row>
    <row r="68" spans="1:9" ht="62.4" outlineLevel="5">
      <c r="A68" s="301">
        <v>57</v>
      </c>
      <c r="B68" s="308" t="s">
        <v>1335</v>
      </c>
      <c r="C68" s="302" t="s">
        <v>95</v>
      </c>
      <c r="D68" s="302" t="s">
        <v>454</v>
      </c>
      <c r="E68" s="302" t="s">
        <v>1336</v>
      </c>
      <c r="F68" s="302"/>
      <c r="G68" s="303">
        <v>213400</v>
      </c>
      <c r="H68" s="303">
        <v>0</v>
      </c>
      <c r="I68" s="303">
        <v>0</v>
      </c>
    </row>
    <row r="69" spans="1:9" ht="15.6" outlineLevel="6">
      <c r="A69" s="301">
        <v>58</v>
      </c>
      <c r="B69" s="308" t="s">
        <v>548</v>
      </c>
      <c r="C69" s="302" t="s">
        <v>95</v>
      </c>
      <c r="D69" s="302" t="s">
        <v>454</v>
      </c>
      <c r="E69" s="302" t="s">
        <v>1336</v>
      </c>
      <c r="F69" s="302" t="s">
        <v>549</v>
      </c>
      <c r="G69" s="303">
        <v>213400</v>
      </c>
      <c r="H69" s="303">
        <v>0</v>
      </c>
      <c r="I69" s="303">
        <v>0</v>
      </c>
    </row>
    <row r="70" spans="1:9" ht="15.6" outlineLevel="7">
      <c r="A70" s="301">
        <v>59</v>
      </c>
      <c r="B70" s="308" t="s">
        <v>409</v>
      </c>
      <c r="C70" s="302" t="s">
        <v>95</v>
      </c>
      <c r="D70" s="302" t="s">
        <v>454</v>
      </c>
      <c r="E70" s="302" t="s">
        <v>1336</v>
      </c>
      <c r="F70" s="302" t="s">
        <v>576</v>
      </c>
      <c r="G70" s="303">
        <v>213400</v>
      </c>
      <c r="H70" s="303">
        <v>0</v>
      </c>
      <c r="I70" s="303">
        <v>0</v>
      </c>
    </row>
    <row r="71" spans="1:9" ht="15.6" outlineLevel="1">
      <c r="A71" s="301">
        <v>60</v>
      </c>
      <c r="B71" s="308" t="s">
        <v>459</v>
      </c>
      <c r="C71" s="302" t="s">
        <v>95</v>
      </c>
      <c r="D71" s="302" t="s">
        <v>460</v>
      </c>
      <c r="E71" s="302"/>
      <c r="F71" s="302"/>
      <c r="G71" s="303">
        <v>10096663.720000001</v>
      </c>
      <c r="H71" s="303">
        <v>0</v>
      </c>
      <c r="I71" s="303">
        <v>0</v>
      </c>
    </row>
    <row r="72" spans="1:9" ht="15.6" outlineLevel="2">
      <c r="A72" s="301">
        <v>61</v>
      </c>
      <c r="B72" s="308" t="s">
        <v>461</v>
      </c>
      <c r="C72" s="302" t="s">
        <v>95</v>
      </c>
      <c r="D72" s="302" t="s">
        <v>462</v>
      </c>
      <c r="E72" s="302"/>
      <c r="F72" s="302"/>
      <c r="G72" s="303">
        <v>74803.72</v>
      </c>
      <c r="H72" s="303">
        <v>0</v>
      </c>
      <c r="I72" s="303">
        <v>0</v>
      </c>
    </row>
    <row r="73" spans="1:9" ht="15.6" outlineLevel="3">
      <c r="A73" s="301">
        <v>62</v>
      </c>
      <c r="B73" s="308" t="s">
        <v>542</v>
      </c>
      <c r="C73" s="302" t="s">
        <v>95</v>
      </c>
      <c r="D73" s="302" t="s">
        <v>462</v>
      </c>
      <c r="E73" s="302" t="s">
        <v>543</v>
      </c>
      <c r="F73" s="302"/>
      <c r="G73" s="303">
        <v>74803.72</v>
      </c>
      <c r="H73" s="303">
        <v>0</v>
      </c>
      <c r="I73" s="303">
        <v>0</v>
      </c>
    </row>
    <row r="74" spans="1:9" ht="15.6" outlineLevel="4">
      <c r="A74" s="301">
        <v>63</v>
      </c>
      <c r="B74" s="308" t="s">
        <v>544</v>
      </c>
      <c r="C74" s="302" t="s">
        <v>95</v>
      </c>
      <c r="D74" s="302" t="s">
        <v>462</v>
      </c>
      <c r="E74" s="302" t="s">
        <v>545</v>
      </c>
      <c r="F74" s="302"/>
      <c r="G74" s="303">
        <v>74803.72</v>
      </c>
      <c r="H74" s="303">
        <v>0</v>
      </c>
      <c r="I74" s="303">
        <v>0</v>
      </c>
    </row>
    <row r="75" spans="1:9" ht="46.8" outlineLevel="5">
      <c r="A75" s="301">
        <v>64</v>
      </c>
      <c r="B75" s="308" t="s">
        <v>908</v>
      </c>
      <c r="C75" s="302" t="s">
        <v>95</v>
      </c>
      <c r="D75" s="302" t="s">
        <v>462</v>
      </c>
      <c r="E75" s="302" t="s">
        <v>909</v>
      </c>
      <c r="F75" s="302"/>
      <c r="G75" s="303">
        <v>74803.72</v>
      </c>
      <c r="H75" s="303">
        <v>0</v>
      </c>
      <c r="I75" s="303">
        <v>0</v>
      </c>
    </row>
    <row r="76" spans="1:9" ht="15.6" outlineLevel="6">
      <c r="A76" s="301">
        <v>65</v>
      </c>
      <c r="B76" s="308" t="s">
        <v>548</v>
      </c>
      <c r="C76" s="302" t="s">
        <v>95</v>
      </c>
      <c r="D76" s="302" t="s">
        <v>462</v>
      </c>
      <c r="E76" s="302" t="s">
        <v>909</v>
      </c>
      <c r="F76" s="302" t="s">
        <v>549</v>
      </c>
      <c r="G76" s="303">
        <v>74803.72</v>
      </c>
      <c r="H76" s="303">
        <v>0</v>
      </c>
      <c r="I76" s="303">
        <v>0</v>
      </c>
    </row>
    <row r="77" spans="1:9" ht="15.6" outlineLevel="7">
      <c r="A77" s="301">
        <v>66</v>
      </c>
      <c r="B77" s="308" t="s">
        <v>409</v>
      </c>
      <c r="C77" s="302" t="s">
        <v>95</v>
      </c>
      <c r="D77" s="302" t="s">
        <v>462</v>
      </c>
      <c r="E77" s="302" t="s">
        <v>909</v>
      </c>
      <c r="F77" s="302" t="s">
        <v>576</v>
      </c>
      <c r="G77" s="303">
        <v>74803.72</v>
      </c>
      <c r="H77" s="303">
        <v>0</v>
      </c>
      <c r="I77" s="303">
        <v>0</v>
      </c>
    </row>
    <row r="78" spans="1:9" ht="15.6" outlineLevel="2">
      <c r="A78" s="301">
        <v>67</v>
      </c>
      <c r="B78" s="308" t="s">
        <v>463</v>
      </c>
      <c r="C78" s="302" t="s">
        <v>95</v>
      </c>
      <c r="D78" s="302" t="s">
        <v>464</v>
      </c>
      <c r="E78" s="302"/>
      <c r="F78" s="302"/>
      <c r="G78" s="303">
        <v>80000</v>
      </c>
      <c r="H78" s="303">
        <v>0</v>
      </c>
      <c r="I78" s="303">
        <v>0</v>
      </c>
    </row>
    <row r="79" spans="1:9" ht="15.6" outlineLevel="3">
      <c r="A79" s="301">
        <v>68</v>
      </c>
      <c r="B79" s="308" t="s">
        <v>542</v>
      </c>
      <c r="C79" s="302" t="s">
        <v>95</v>
      </c>
      <c r="D79" s="302" t="s">
        <v>464</v>
      </c>
      <c r="E79" s="302" t="s">
        <v>543</v>
      </c>
      <c r="F79" s="302"/>
      <c r="G79" s="303">
        <v>80000</v>
      </c>
      <c r="H79" s="303">
        <v>0</v>
      </c>
      <c r="I79" s="303">
        <v>0</v>
      </c>
    </row>
    <row r="80" spans="1:9" ht="15.6" outlineLevel="4">
      <c r="A80" s="301">
        <v>69</v>
      </c>
      <c r="B80" s="308" t="s">
        <v>544</v>
      </c>
      <c r="C80" s="302" t="s">
        <v>95</v>
      </c>
      <c r="D80" s="302" t="s">
        <v>464</v>
      </c>
      <c r="E80" s="302" t="s">
        <v>545</v>
      </c>
      <c r="F80" s="302"/>
      <c r="G80" s="303">
        <v>80000</v>
      </c>
      <c r="H80" s="303">
        <v>0</v>
      </c>
      <c r="I80" s="303">
        <v>0</v>
      </c>
    </row>
    <row r="81" spans="1:9" ht="46.8" outlineLevel="5">
      <c r="A81" s="301">
        <v>70</v>
      </c>
      <c r="B81" s="308" t="s">
        <v>908</v>
      </c>
      <c r="C81" s="302" t="s">
        <v>95</v>
      </c>
      <c r="D81" s="302" t="s">
        <v>464</v>
      </c>
      <c r="E81" s="302" t="s">
        <v>909</v>
      </c>
      <c r="F81" s="302"/>
      <c r="G81" s="303">
        <v>80000</v>
      </c>
      <c r="H81" s="303">
        <v>0</v>
      </c>
      <c r="I81" s="303">
        <v>0</v>
      </c>
    </row>
    <row r="82" spans="1:9" ht="15.6" outlineLevel="6">
      <c r="A82" s="301">
        <v>71</v>
      </c>
      <c r="B82" s="308" t="s">
        <v>548</v>
      </c>
      <c r="C82" s="302" t="s">
        <v>95</v>
      </c>
      <c r="D82" s="302" t="s">
        <v>464</v>
      </c>
      <c r="E82" s="302" t="s">
        <v>909</v>
      </c>
      <c r="F82" s="302" t="s">
        <v>549</v>
      </c>
      <c r="G82" s="303">
        <v>80000</v>
      </c>
      <c r="H82" s="303">
        <v>0</v>
      </c>
      <c r="I82" s="303">
        <v>0</v>
      </c>
    </row>
    <row r="83" spans="1:9" ht="15.6" outlineLevel="7">
      <c r="A83" s="301">
        <v>72</v>
      </c>
      <c r="B83" s="308" t="s">
        <v>409</v>
      </c>
      <c r="C83" s="302" t="s">
        <v>95</v>
      </c>
      <c r="D83" s="302" t="s">
        <v>464</v>
      </c>
      <c r="E83" s="302" t="s">
        <v>909</v>
      </c>
      <c r="F83" s="302" t="s">
        <v>576</v>
      </c>
      <c r="G83" s="303">
        <v>80000</v>
      </c>
      <c r="H83" s="303">
        <v>0</v>
      </c>
      <c r="I83" s="303">
        <v>0</v>
      </c>
    </row>
    <row r="84" spans="1:9" ht="15.6" outlineLevel="2">
      <c r="A84" s="301">
        <v>73</v>
      </c>
      <c r="B84" s="308" t="s">
        <v>1107</v>
      </c>
      <c r="C84" s="302" t="s">
        <v>95</v>
      </c>
      <c r="D84" s="302" t="s">
        <v>1106</v>
      </c>
      <c r="E84" s="302"/>
      <c r="F84" s="302"/>
      <c r="G84" s="303">
        <v>4941860</v>
      </c>
      <c r="H84" s="303">
        <v>0</v>
      </c>
      <c r="I84" s="303">
        <v>0</v>
      </c>
    </row>
    <row r="85" spans="1:9" ht="15.6" outlineLevel="3">
      <c r="A85" s="301">
        <v>74</v>
      </c>
      <c r="B85" s="308" t="s">
        <v>542</v>
      </c>
      <c r="C85" s="302" t="s">
        <v>95</v>
      </c>
      <c r="D85" s="302" t="s">
        <v>1106</v>
      </c>
      <c r="E85" s="302" t="s">
        <v>543</v>
      </c>
      <c r="F85" s="302"/>
      <c r="G85" s="303">
        <v>4941860</v>
      </c>
      <c r="H85" s="303">
        <v>0</v>
      </c>
      <c r="I85" s="303">
        <v>0</v>
      </c>
    </row>
    <row r="86" spans="1:9" ht="15.6" outlineLevel="4">
      <c r="A86" s="301">
        <v>75</v>
      </c>
      <c r="B86" s="308" t="s">
        <v>544</v>
      </c>
      <c r="C86" s="302" t="s">
        <v>95</v>
      </c>
      <c r="D86" s="302" t="s">
        <v>1106</v>
      </c>
      <c r="E86" s="302" t="s">
        <v>545</v>
      </c>
      <c r="F86" s="302"/>
      <c r="G86" s="303">
        <v>4941860</v>
      </c>
      <c r="H86" s="303">
        <v>0</v>
      </c>
      <c r="I86" s="303">
        <v>0</v>
      </c>
    </row>
    <row r="87" spans="1:9" ht="46.8" outlineLevel="5">
      <c r="A87" s="301">
        <v>76</v>
      </c>
      <c r="B87" s="308" t="s">
        <v>1109</v>
      </c>
      <c r="C87" s="302" t="s">
        <v>95</v>
      </c>
      <c r="D87" s="302" t="s">
        <v>1106</v>
      </c>
      <c r="E87" s="302" t="s">
        <v>1108</v>
      </c>
      <c r="F87" s="302"/>
      <c r="G87" s="303">
        <v>4081580</v>
      </c>
      <c r="H87" s="303">
        <v>0</v>
      </c>
      <c r="I87" s="303">
        <v>0</v>
      </c>
    </row>
    <row r="88" spans="1:9" ht="15.6" outlineLevel="6">
      <c r="A88" s="301">
        <v>77</v>
      </c>
      <c r="B88" s="308" t="s">
        <v>548</v>
      </c>
      <c r="C88" s="302" t="s">
        <v>95</v>
      </c>
      <c r="D88" s="302" t="s">
        <v>1106</v>
      </c>
      <c r="E88" s="302" t="s">
        <v>1108</v>
      </c>
      <c r="F88" s="302" t="s">
        <v>549</v>
      </c>
      <c r="G88" s="303">
        <v>4081580</v>
      </c>
      <c r="H88" s="303">
        <v>0</v>
      </c>
      <c r="I88" s="303">
        <v>0</v>
      </c>
    </row>
    <row r="89" spans="1:9" ht="15.6" outlineLevel="7">
      <c r="A89" s="301">
        <v>78</v>
      </c>
      <c r="B89" s="308" t="s">
        <v>409</v>
      </c>
      <c r="C89" s="302" t="s">
        <v>95</v>
      </c>
      <c r="D89" s="302" t="s">
        <v>1106</v>
      </c>
      <c r="E89" s="302" t="s">
        <v>1108</v>
      </c>
      <c r="F89" s="302" t="s">
        <v>576</v>
      </c>
      <c r="G89" s="303">
        <v>4081580</v>
      </c>
      <c r="H89" s="303">
        <v>0</v>
      </c>
      <c r="I89" s="303">
        <v>0</v>
      </c>
    </row>
    <row r="90" spans="1:9" ht="62.4" outlineLevel="5">
      <c r="A90" s="301">
        <v>79</v>
      </c>
      <c r="B90" s="308" t="s">
        <v>1111</v>
      </c>
      <c r="C90" s="302" t="s">
        <v>95</v>
      </c>
      <c r="D90" s="302" t="s">
        <v>1106</v>
      </c>
      <c r="E90" s="302" t="s">
        <v>1110</v>
      </c>
      <c r="F90" s="302"/>
      <c r="G90" s="303">
        <v>860280</v>
      </c>
      <c r="H90" s="303">
        <v>0</v>
      </c>
      <c r="I90" s="303">
        <v>0</v>
      </c>
    </row>
    <row r="91" spans="1:9" ht="15.6" outlineLevel="6">
      <c r="A91" s="301">
        <v>80</v>
      </c>
      <c r="B91" s="308" t="s">
        <v>548</v>
      </c>
      <c r="C91" s="302" t="s">
        <v>95</v>
      </c>
      <c r="D91" s="302" t="s">
        <v>1106</v>
      </c>
      <c r="E91" s="302" t="s">
        <v>1110</v>
      </c>
      <c r="F91" s="302" t="s">
        <v>549</v>
      </c>
      <c r="G91" s="303">
        <v>860280</v>
      </c>
      <c r="H91" s="303">
        <v>0</v>
      </c>
      <c r="I91" s="303">
        <v>0</v>
      </c>
    </row>
    <row r="92" spans="1:9" ht="15.6" outlineLevel="7">
      <c r="A92" s="301">
        <v>81</v>
      </c>
      <c r="B92" s="308" t="s">
        <v>409</v>
      </c>
      <c r="C92" s="302" t="s">
        <v>95</v>
      </c>
      <c r="D92" s="302" t="s">
        <v>1106</v>
      </c>
      <c r="E92" s="302" t="s">
        <v>1110</v>
      </c>
      <c r="F92" s="302" t="s">
        <v>576</v>
      </c>
      <c r="G92" s="303">
        <v>860280</v>
      </c>
      <c r="H92" s="303">
        <v>0</v>
      </c>
      <c r="I92" s="303">
        <v>0</v>
      </c>
    </row>
    <row r="93" spans="1:9" ht="31.2" outlineLevel="2">
      <c r="A93" s="301">
        <v>82</v>
      </c>
      <c r="B93" s="308" t="s">
        <v>465</v>
      </c>
      <c r="C93" s="302" t="s">
        <v>95</v>
      </c>
      <c r="D93" s="302" t="s">
        <v>466</v>
      </c>
      <c r="E93" s="302"/>
      <c r="F93" s="302"/>
      <c r="G93" s="303">
        <v>5000000</v>
      </c>
      <c r="H93" s="303">
        <v>0</v>
      </c>
      <c r="I93" s="303">
        <v>0</v>
      </c>
    </row>
    <row r="94" spans="1:9" ht="15.6" outlineLevel="3">
      <c r="A94" s="301">
        <v>83</v>
      </c>
      <c r="B94" s="308" t="s">
        <v>542</v>
      </c>
      <c r="C94" s="302" t="s">
        <v>95</v>
      </c>
      <c r="D94" s="302" t="s">
        <v>466</v>
      </c>
      <c r="E94" s="302" t="s">
        <v>543</v>
      </c>
      <c r="F94" s="302"/>
      <c r="G94" s="303">
        <v>5000000</v>
      </c>
      <c r="H94" s="303">
        <v>0</v>
      </c>
      <c r="I94" s="303">
        <v>0</v>
      </c>
    </row>
    <row r="95" spans="1:9" ht="15.6" outlineLevel="4">
      <c r="A95" s="301">
        <v>84</v>
      </c>
      <c r="B95" s="308" t="s">
        <v>544</v>
      </c>
      <c r="C95" s="302" t="s">
        <v>95</v>
      </c>
      <c r="D95" s="302" t="s">
        <v>466</v>
      </c>
      <c r="E95" s="302" t="s">
        <v>545</v>
      </c>
      <c r="F95" s="302"/>
      <c r="G95" s="303">
        <v>5000000</v>
      </c>
      <c r="H95" s="303">
        <v>0</v>
      </c>
      <c r="I95" s="303">
        <v>0</v>
      </c>
    </row>
    <row r="96" spans="1:9" ht="171.6" outlineLevel="5">
      <c r="A96" s="301">
        <v>85</v>
      </c>
      <c r="B96" s="309" t="s">
        <v>1202</v>
      </c>
      <c r="C96" s="302" t="s">
        <v>95</v>
      </c>
      <c r="D96" s="302" t="s">
        <v>466</v>
      </c>
      <c r="E96" s="302" t="s">
        <v>1112</v>
      </c>
      <c r="F96" s="302"/>
      <c r="G96" s="303">
        <v>5000000</v>
      </c>
      <c r="H96" s="303">
        <v>0</v>
      </c>
      <c r="I96" s="303">
        <v>0</v>
      </c>
    </row>
    <row r="97" spans="1:9" ht="15.6" outlineLevel="6">
      <c r="A97" s="301">
        <v>86</v>
      </c>
      <c r="B97" s="308" t="s">
        <v>548</v>
      </c>
      <c r="C97" s="302" t="s">
        <v>95</v>
      </c>
      <c r="D97" s="302" t="s">
        <v>466</v>
      </c>
      <c r="E97" s="302" t="s">
        <v>1112</v>
      </c>
      <c r="F97" s="302" t="s">
        <v>549</v>
      </c>
      <c r="G97" s="303">
        <v>5000000</v>
      </c>
      <c r="H97" s="303">
        <v>0</v>
      </c>
      <c r="I97" s="303">
        <v>0</v>
      </c>
    </row>
    <row r="98" spans="1:9" ht="15.6" outlineLevel="7">
      <c r="A98" s="301">
        <v>87</v>
      </c>
      <c r="B98" s="308" t="s">
        <v>409</v>
      </c>
      <c r="C98" s="302" t="s">
        <v>95</v>
      </c>
      <c r="D98" s="302" t="s">
        <v>466</v>
      </c>
      <c r="E98" s="302" t="s">
        <v>1112</v>
      </c>
      <c r="F98" s="302" t="s">
        <v>576</v>
      </c>
      <c r="G98" s="303">
        <v>5000000</v>
      </c>
      <c r="H98" s="303">
        <v>0</v>
      </c>
      <c r="I98" s="303">
        <v>0</v>
      </c>
    </row>
    <row r="99" spans="1:9" ht="15.6" outlineLevel="1">
      <c r="A99" s="301">
        <v>88</v>
      </c>
      <c r="B99" s="308" t="s">
        <v>471</v>
      </c>
      <c r="C99" s="302" t="s">
        <v>95</v>
      </c>
      <c r="D99" s="302" t="s">
        <v>472</v>
      </c>
      <c r="E99" s="302"/>
      <c r="F99" s="302"/>
      <c r="G99" s="303">
        <v>100000</v>
      </c>
      <c r="H99" s="303">
        <v>0</v>
      </c>
      <c r="I99" s="303">
        <v>0</v>
      </c>
    </row>
    <row r="100" spans="1:9" ht="15.6" outlineLevel="2">
      <c r="A100" s="301">
        <v>89</v>
      </c>
      <c r="B100" s="308" t="s">
        <v>479</v>
      </c>
      <c r="C100" s="302" t="s">
        <v>95</v>
      </c>
      <c r="D100" s="302" t="s">
        <v>480</v>
      </c>
      <c r="E100" s="302"/>
      <c r="F100" s="302"/>
      <c r="G100" s="303">
        <v>100000</v>
      </c>
      <c r="H100" s="303">
        <v>0</v>
      </c>
      <c r="I100" s="303">
        <v>0</v>
      </c>
    </row>
    <row r="101" spans="1:9" ht="15.6" outlineLevel="3">
      <c r="A101" s="301">
        <v>90</v>
      </c>
      <c r="B101" s="308" t="s">
        <v>542</v>
      </c>
      <c r="C101" s="302" t="s">
        <v>95</v>
      </c>
      <c r="D101" s="302" t="s">
        <v>480</v>
      </c>
      <c r="E101" s="302" t="s">
        <v>543</v>
      </c>
      <c r="F101" s="302"/>
      <c r="G101" s="303">
        <v>100000</v>
      </c>
      <c r="H101" s="303">
        <v>0</v>
      </c>
      <c r="I101" s="303">
        <v>0</v>
      </c>
    </row>
    <row r="102" spans="1:9" ht="15.6" outlineLevel="4">
      <c r="A102" s="301">
        <v>91</v>
      </c>
      <c r="B102" s="308" t="s">
        <v>544</v>
      </c>
      <c r="C102" s="302" t="s">
        <v>95</v>
      </c>
      <c r="D102" s="302" t="s">
        <v>480</v>
      </c>
      <c r="E102" s="302" t="s">
        <v>545</v>
      </c>
      <c r="F102" s="302"/>
      <c r="G102" s="303">
        <v>100000</v>
      </c>
      <c r="H102" s="303">
        <v>0</v>
      </c>
      <c r="I102" s="303">
        <v>0</v>
      </c>
    </row>
    <row r="103" spans="1:9" ht="62.4" outlineLevel="5">
      <c r="A103" s="301">
        <v>92</v>
      </c>
      <c r="B103" s="308" t="s">
        <v>1326</v>
      </c>
      <c r="C103" s="302" t="s">
        <v>95</v>
      </c>
      <c r="D103" s="302" t="s">
        <v>480</v>
      </c>
      <c r="E103" s="302" t="s">
        <v>1327</v>
      </c>
      <c r="F103" s="302"/>
      <c r="G103" s="303">
        <v>100000</v>
      </c>
      <c r="H103" s="303">
        <v>0</v>
      </c>
      <c r="I103" s="303">
        <v>0</v>
      </c>
    </row>
    <row r="104" spans="1:9" ht="15.6" outlineLevel="6">
      <c r="A104" s="301">
        <v>93</v>
      </c>
      <c r="B104" s="308" t="s">
        <v>548</v>
      </c>
      <c r="C104" s="302" t="s">
        <v>95</v>
      </c>
      <c r="D104" s="302" t="s">
        <v>480</v>
      </c>
      <c r="E104" s="302" t="s">
        <v>1327</v>
      </c>
      <c r="F104" s="302" t="s">
        <v>549</v>
      </c>
      <c r="G104" s="303">
        <v>100000</v>
      </c>
      <c r="H104" s="303">
        <v>0</v>
      </c>
      <c r="I104" s="303">
        <v>0</v>
      </c>
    </row>
    <row r="105" spans="1:9" ht="15.6" outlineLevel="7">
      <c r="A105" s="301">
        <v>94</v>
      </c>
      <c r="B105" s="308" t="s">
        <v>409</v>
      </c>
      <c r="C105" s="302" t="s">
        <v>95</v>
      </c>
      <c r="D105" s="302" t="s">
        <v>480</v>
      </c>
      <c r="E105" s="302" t="s">
        <v>1327</v>
      </c>
      <c r="F105" s="302" t="s">
        <v>576</v>
      </c>
      <c r="G105" s="303">
        <v>100000</v>
      </c>
      <c r="H105" s="303">
        <v>0</v>
      </c>
      <c r="I105" s="303">
        <v>0</v>
      </c>
    </row>
    <row r="106" spans="1:9" ht="15.6" outlineLevel="1">
      <c r="A106" s="301">
        <v>95</v>
      </c>
      <c r="B106" s="308" t="s">
        <v>483</v>
      </c>
      <c r="C106" s="302" t="s">
        <v>95</v>
      </c>
      <c r="D106" s="302" t="s">
        <v>484</v>
      </c>
      <c r="E106" s="302"/>
      <c r="F106" s="302"/>
      <c r="G106" s="303">
        <v>9700984.8000000007</v>
      </c>
      <c r="H106" s="303">
        <v>0</v>
      </c>
      <c r="I106" s="303">
        <v>0</v>
      </c>
    </row>
    <row r="107" spans="1:9" ht="15.6" outlineLevel="2">
      <c r="A107" s="301">
        <v>96</v>
      </c>
      <c r="B107" s="308" t="s">
        <v>485</v>
      </c>
      <c r="C107" s="302" t="s">
        <v>95</v>
      </c>
      <c r="D107" s="302" t="s">
        <v>486</v>
      </c>
      <c r="E107" s="302"/>
      <c r="F107" s="302"/>
      <c r="G107" s="303">
        <v>6964522.4000000004</v>
      </c>
      <c r="H107" s="303">
        <v>0</v>
      </c>
      <c r="I107" s="303">
        <v>0</v>
      </c>
    </row>
    <row r="108" spans="1:9" ht="15.6" outlineLevel="3">
      <c r="A108" s="301">
        <v>97</v>
      </c>
      <c r="B108" s="308" t="s">
        <v>542</v>
      </c>
      <c r="C108" s="302" t="s">
        <v>95</v>
      </c>
      <c r="D108" s="302" t="s">
        <v>486</v>
      </c>
      <c r="E108" s="302" t="s">
        <v>543</v>
      </c>
      <c r="F108" s="302"/>
      <c r="G108" s="303">
        <v>6964522.4000000004</v>
      </c>
      <c r="H108" s="303">
        <v>0</v>
      </c>
      <c r="I108" s="303">
        <v>0</v>
      </c>
    </row>
    <row r="109" spans="1:9" ht="15.6" outlineLevel="4">
      <c r="A109" s="301">
        <v>98</v>
      </c>
      <c r="B109" s="308" t="s">
        <v>544</v>
      </c>
      <c r="C109" s="302" t="s">
        <v>95</v>
      </c>
      <c r="D109" s="302" t="s">
        <v>486</v>
      </c>
      <c r="E109" s="302" t="s">
        <v>545</v>
      </c>
      <c r="F109" s="302"/>
      <c r="G109" s="303">
        <v>6964522.4000000004</v>
      </c>
      <c r="H109" s="303">
        <v>0</v>
      </c>
      <c r="I109" s="303">
        <v>0</v>
      </c>
    </row>
    <row r="110" spans="1:9" ht="93.6" outlineLevel="5">
      <c r="A110" s="301">
        <v>99</v>
      </c>
      <c r="B110" s="309" t="s">
        <v>1114</v>
      </c>
      <c r="C110" s="302" t="s">
        <v>95</v>
      </c>
      <c r="D110" s="302" t="s">
        <v>486</v>
      </c>
      <c r="E110" s="302" t="s">
        <v>1113</v>
      </c>
      <c r="F110" s="302"/>
      <c r="G110" s="303">
        <v>468994.04</v>
      </c>
      <c r="H110" s="303">
        <v>0</v>
      </c>
      <c r="I110" s="303">
        <v>0</v>
      </c>
    </row>
    <row r="111" spans="1:9" ht="15.6" outlineLevel="6">
      <c r="A111" s="301">
        <v>100</v>
      </c>
      <c r="B111" s="308" t="s">
        <v>548</v>
      </c>
      <c r="C111" s="302" t="s">
        <v>95</v>
      </c>
      <c r="D111" s="302" t="s">
        <v>486</v>
      </c>
      <c r="E111" s="302" t="s">
        <v>1113</v>
      </c>
      <c r="F111" s="302" t="s">
        <v>549</v>
      </c>
      <c r="G111" s="303">
        <v>468994.04</v>
      </c>
      <c r="H111" s="303">
        <v>0</v>
      </c>
      <c r="I111" s="303">
        <v>0</v>
      </c>
    </row>
    <row r="112" spans="1:9" ht="15.6" outlineLevel="7">
      <c r="A112" s="301">
        <v>101</v>
      </c>
      <c r="B112" s="308" t="s">
        <v>409</v>
      </c>
      <c r="C112" s="302" t="s">
        <v>95</v>
      </c>
      <c r="D112" s="302" t="s">
        <v>486</v>
      </c>
      <c r="E112" s="302" t="s">
        <v>1113</v>
      </c>
      <c r="F112" s="302" t="s">
        <v>576</v>
      </c>
      <c r="G112" s="303">
        <v>468994.04</v>
      </c>
      <c r="H112" s="303">
        <v>0</v>
      </c>
      <c r="I112" s="303">
        <v>0</v>
      </c>
    </row>
    <row r="113" spans="1:9" ht="93.6" outlineLevel="5">
      <c r="A113" s="301">
        <v>102</v>
      </c>
      <c r="B113" s="308" t="s">
        <v>910</v>
      </c>
      <c r="C113" s="302" t="s">
        <v>95</v>
      </c>
      <c r="D113" s="302" t="s">
        <v>486</v>
      </c>
      <c r="E113" s="302" t="s">
        <v>911</v>
      </c>
      <c r="F113" s="302"/>
      <c r="G113" s="303">
        <v>6495528.3600000003</v>
      </c>
      <c r="H113" s="303">
        <v>0</v>
      </c>
      <c r="I113" s="303">
        <v>0</v>
      </c>
    </row>
    <row r="114" spans="1:9" ht="15.6" outlineLevel="6">
      <c r="A114" s="301">
        <v>103</v>
      </c>
      <c r="B114" s="308" t="s">
        <v>548</v>
      </c>
      <c r="C114" s="302" t="s">
        <v>95</v>
      </c>
      <c r="D114" s="302" t="s">
        <v>486</v>
      </c>
      <c r="E114" s="302" t="s">
        <v>911</v>
      </c>
      <c r="F114" s="302" t="s">
        <v>549</v>
      </c>
      <c r="G114" s="303">
        <v>6495528.3600000003</v>
      </c>
      <c r="H114" s="303">
        <v>0</v>
      </c>
      <c r="I114" s="303">
        <v>0</v>
      </c>
    </row>
    <row r="115" spans="1:9" ht="15.6" outlineLevel="7">
      <c r="A115" s="301">
        <v>104</v>
      </c>
      <c r="B115" s="308" t="s">
        <v>409</v>
      </c>
      <c r="C115" s="302" t="s">
        <v>95</v>
      </c>
      <c r="D115" s="302" t="s">
        <v>486</v>
      </c>
      <c r="E115" s="302" t="s">
        <v>911</v>
      </c>
      <c r="F115" s="302" t="s">
        <v>576</v>
      </c>
      <c r="G115" s="303">
        <v>6495528.3600000003</v>
      </c>
      <c r="H115" s="303">
        <v>0</v>
      </c>
      <c r="I115" s="303">
        <v>0</v>
      </c>
    </row>
    <row r="116" spans="1:9" ht="31.2" outlineLevel="2">
      <c r="A116" s="301">
        <v>105</v>
      </c>
      <c r="B116" s="308" t="s">
        <v>487</v>
      </c>
      <c r="C116" s="302" t="s">
        <v>95</v>
      </c>
      <c r="D116" s="302" t="s">
        <v>488</v>
      </c>
      <c r="E116" s="302"/>
      <c r="F116" s="302"/>
      <c r="G116" s="303">
        <v>2736462.4</v>
      </c>
      <c r="H116" s="303">
        <v>0</v>
      </c>
      <c r="I116" s="303">
        <v>0</v>
      </c>
    </row>
    <row r="117" spans="1:9" ht="15.6" outlineLevel="3">
      <c r="A117" s="301">
        <v>106</v>
      </c>
      <c r="B117" s="308" t="s">
        <v>542</v>
      </c>
      <c r="C117" s="302" t="s">
        <v>95</v>
      </c>
      <c r="D117" s="302" t="s">
        <v>488</v>
      </c>
      <c r="E117" s="302" t="s">
        <v>543</v>
      </c>
      <c r="F117" s="302"/>
      <c r="G117" s="303">
        <v>2736462.4</v>
      </c>
      <c r="H117" s="303">
        <v>0</v>
      </c>
      <c r="I117" s="303">
        <v>0</v>
      </c>
    </row>
    <row r="118" spans="1:9" ht="15.6" outlineLevel="4">
      <c r="A118" s="301">
        <v>107</v>
      </c>
      <c r="B118" s="308" t="s">
        <v>544</v>
      </c>
      <c r="C118" s="302" t="s">
        <v>95</v>
      </c>
      <c r="D118" s="302" t="s">
        <v>488</v>
      </c>
      <c r="E118" s="302" t="s">
        <v>545</v>
      </c>
      <c r="F118" s="302"/>
      <c r="G118" s="303">
        <v>2736462.4</v>
      </c>
      <c r="H118" s="303">
        <v>0</v>
      </c>
      <c r="I118" s="303">
        <v>0</v>
      </c>
    </row>
    <row r="119" spans="1:9" ht="93.6" outlineLevel="5">
      <c r="A119" s="301">
        <v>108</v>
      </c>
      <c r="B119" s="308" t="s">
        <v>913</v>
      </c>
      <c r="C119" s="302" t="s">
        <v>95</v>
      </c>
      <c r="D119" s="302" t="s">
        <v>488</v>
      </c>
      <c r="E119" s="302" t="s">
        <v>914</v>
      </c>
      <c r="F119" s="302"/>
      <c r="G119" s="303">
        <v>2702758.93</v>
      </c>
      <c r="H119" s="303">
        <v>0</v>
      </c>
      <c r="I119" s="303">
        <v>0</v>
      </c>
    </row>
    <row r="120" spans="1:9" ht="15.6" outlineLevel="6">
      <c r="A120" s="301">
        <v>109</v>
      </c>
      <c r="B120" s="308" t="s">
        <v>548</v>
      </c>
      <c r="C120" s="302" t="s">
        <v>95</v>
      </c>
      <c r="D120" s="302" t="s">
        <v>488</v>
      </c>
      <c r="E120" s="302" t="s">
        <v>914</v>
      </c>
      <c r="F120" s="302" t="s">
        <v>549</v>
      </c>
      <c r="G120" s="303">
        <v>2702758.93</v>
      </c>
      <c r="H120" s="303">
        <v>0</v>
      </c>
      <c r="I120" s="303">
        <v>0</v>
      </c>
    </row>
    <row r="121" spans="1:9" ht="15.6" outlineLevel="7">
      <c r="A121" s="301">
        <v>110</v>
      </c>
      <c r="B121" s="308" t="s">
        <v>409</v>
      </c>
      <c r="C121" s="302" t="s">
        <v>95</v>
      </c>
      <c r="D121" s="302" t="s">
        <v>488</v>
      </c>
      <c r="E121" s="302" t="s">
        <v>914</v>
      </c>
      <c r="F121" s="302" t="s">
        <v>576</v>
      </c>
      <c r="G121" s="303">
        <v>2702758.93</v>
      </c>
      <c r="H121" s="303">
        <v>0</v>
      </c>
      <c r="I121" s="303">
        <v>0</v>
      </c>
    </row>
    <row r="122" spans="1:9" ht="171.6" outlineLevel="5">
      <c r="A122" s="301">
        <v>111</v>
      </c>
      <c r="B122" s="309" t="s">
        <v>1322</v>
      </c>
      <c r="C122" s="302" t="s">
        <v>95</v>
      </c>
      <c r="D122" s="302" t="s">
        <v>488</v>
      </c>
      <c r="E122" s="302" t="s">
        <v>1323</v>
      </c>
      <c r="F122" s="302"/>
      <c r="G122" s="303">
        <v>33703.47</v>
      </c>
      <c r="H122" s="303">
        <v>0</v>
      </c>
      <c r="I122" s="303">
        <v>0</v>
      </c>
    </row>
    <row r="123" spans="1:9" ht="15.6" outlineLevel="6">
      <c r="A123" s="301">
        <v>112</v>
      </c>
      <c r="B123" s="308" t="s">
        <v>548</v>
      </c>
      <c r="C123" s="302" t="s">
        <v>95</v>
      </c>
      <c r="D123" s="302" t="s">
        <v>488</v>
      </c>
      <c r="E123" s="302" t="s">
        <v>1323</v>
      </c>
      <c r="F123" s="302" t="s">
        <v>549</v>
      </c>
      <c r="G123" s="303">
        <v>33703.47</v>
      </c>
      <c r="H123" s="303">
        <v>0</v>
      </c>
      <c r="I123" s="303">
        <v>0</v>
      </c>
    </row>
    <row r="124" spans="1:9" ht="15.6" outlineLevel="7">
      <c r="A124" s="301">
        <v>113</v>
      </c>
      <c r="B124" s="308" t="s">
        <v>409</v>
      </c>
      <c r="C124" s="302" t="s">
        <v>95</v>
      </c>
      <c r="D124" s="302" t="s">
        <v>488</v>
      </c>
      <c r="E124" s="302" t="s">
        <v>1323</v>
      </c>
      <c r="F124" s="302" t="s">
        <v>576</v>
      </c>
      <c r="G124" s="303">
        <v>33703.47</v>
      </c>
      <c r="H124" s="303">
        <v>0</v>
      </c>
      <c r="I124" s="303">
        <v>0</v>
      </c>
    </row>
    <row r="125" spans="1:9" ht="15.6" outlineLevel="1">
      <c r="A125" s="301">
        <v>114</v>
      </c>
      <c r="B125" s="308" t="s">
        <v>489</v>
      </c>
      <c r="C125" s="302" t="s">
        <v>95</v>
      </c>
      <c r="D125" s="302" t="s">
        <v>490</v>
      </c>
      <c r="E125" s="302"/>
      <c r="F125" s="302"/>
      <c r="G125" s="303">
        <v>407000</v>
      </c>
      <c r="H125" s="303">
        <v>407000</v>
      </c>
      <c r="I125" s="303">
        <v>407000</v>
      </c>
    </row>
    <row r="126" spans="1:9" ht="15.6" outlineLevel="2">
      <c r="A126" s="301">
        <v>115</v>
      </c>
      <c r="B126" s="308" t="s">
        <v>491</v>
      </c>
      <c r="C126" s="302" t="s">
        <v>95</v>
      </c>
      <c r="D126" s="302" t="s">
        <v>492</v>
      </c>
      <c r="E126" s="302"/>
      <c r="F126" s="302"/>
      <c r="G126" s="303">
        <v>407000</v>
      </c>
      <c r="H126" s="303">
        <v>407000</v>
      </c>
      <c r="I126" s="303">
        <v>407000</v>
      </c>
    </row>
    <row r="127" spans="1:9" ht="15.6" outlineLevel="3">
      <c r="A127" s="301">
        <v>116</v>
      </c>
      <c r="B127" s="308" t="s">
        <v>542</v>
      </c>
      <c r="C127" s="302" t="s">
        <v>95</v>
      </c>
      <c r="D127" s="302" t="s">
        <v>492</v>
      </c>
      <c r="E127" s="302" t="s">
        <v>543</v>
      </c>
      <c r="F127" s="302"/>
      <c r="G127" s="303">
        <v>407000</v>
      </c>
      <c r="H127" s="303">
        <v>407000</v>
      </c>
      <c r="I127" s="303">
        <v>407000</v>
      </c>
    </row>
    <row r="128" spans="1:9" ht="15.6" outlineLevel="4">
      <c r="A128" s="301">
        <v>117</v>
      </c>
      <c r="B128" s="308" t="s">
        <v>544</v>
      </c>
      <c r="C128" s="302" t="s">
        <v>95</v>
      </c>
      <c r="D128" s="302" t="s">
        <v>492</v>
      </c>
      <c r="E128" s="302" t="s">
        <v>545</v>
      </c>
      <c r="F128" s="302"/>
      <c r="G128" s="303">
        <v>407000</v>
      </c>
      <c r="H128" s="303">
        <v>407000</v>
      </c>
      <c r="I128" s="303">
        <v>407000</v>
      </c>
    </row>
    <row r="129" spans="1:9" ht="62.4" outlineLevel="5">
      <c r="A129" s="301">
        <v>118</v>
      </c>
      <c r="B129" s="308" t="s">
        <v>554</v>
      </c>
      <c r="C129" s="302" t="s">
        <v>95</v>
      </c>
      <c r="D129" s="302" t="s">
        <v>492</v>
      </c>
      <c r="E129" s="302" t="s">
        <v>555</v>
      </c>
      <c r="F129" s="302"/>
      <c r="G129" s="303">
        <v>407000</v>
      </c>
      <c r="H129" s="303">
        <v>407000</v>
      </c>
      <c r="I129" s="303">
        <v>407000</v>
      </c>
    </row>
    <row r="130" spans="1:9" ht="15.6" outlineLevel="6">
      <c r="A130" s="301">
        <v>119</v>
      </c>
      <c r="B130" s="308" t="s">
        <v>548</v>
      </c>
      <c r="C130" s="302" t="s">
        <v>95</v>
      </c>
      <c r="D130" s="302" t="s">
        <v>492</v>
      </c>
      <c r="E130" s="302" t="s">
        <v>555</v>
      </c>
      <c r="F130" s="302" t="s">
        <v>549</v>
      </c>
      <c r="G130" s="303">
        <v>407000</v>
      </c>
      <c r="H130" s="303">
        <v>407000</v>
      </c>
      <c r="I130" s="303">
        <v>407000</v>
      </c>
    </row>
    <row r="131" spans="1:9" ht="15.6" outlineLevel="7">
      <c r="A131" s="301">
        <v>120</v>
      </c>
      <c r="B131" s="308" t="s">
        <v>556</v>
      </c>
      <c r="C131" s="302" t="s">
        <v>95</v>
      </c>
      <c r="D131" s="302" t="s">
        <v>492</v>
      </c>
      <c r="E131" s="302" t="s">
        <v>555</v>
      </c>
      <c r="F131" s="302" t="s">
        <v>557</v>
      </c>
      <c r="G131" s="303">
        <v>407000</v>
      </c>
      <c r="H131" s="303">
        <v>407000</v>
      </c>
      <c r="I131" s="303">
        <v>407000</v>
      </c>
    </row>
    <row r="132" spans="1:9" ht="31.2" outlineLevel="1">
      <c r="A132" s="301">
        <v>121</v>
      </c>
      <c r="B132" s="308" t="s">
        <v>509</v>
      </c>
      <c r="C132" s="302" t="s">
        <v>95</v>
      </c>
      <c r="D132" s="302" t="s">
        <v>510</v>
      </c>
      <c r="E132" s="302"/>
      <c r="F132" s="302"/>
      <c r="G132" s="303">
        <v>556.16</v>
      </c>
      <c r="H132" s="303">
        <v>20000</v>
      </c>
      <c r="I132" s="303">
        <v>20000</v>
      </c>
    </row>
    <row r="133" spans="1:9" ht="31.2" outlineLevel="2">
      <c r="A133" s="301">
        <v>122</v>
      </c>
      <c r="B133" s="308" t="s">
        <v>511</v>
      </c>
      <c r="C133" s="302" t="s">
        <v>95</v>
      </c>
      <c r="D133" s="302" t="s">
        <v>512</v>
      </c>
      <c r="E133" s="302"/>
      <c r="F133" s="302"/>
      <c r="G133" s="303">
        <v>556.16</v>
      </c>
      <c r="H133" s="303">
        <v>20000</v>
      </c>
      <c r="I133" s="303">
        <v>20000</v>
      </c>
    </row>
    <row r="134" spans="1:9" ht="31.2" outlineLevel="3">
      <c r="A134" s="301">
        <v>123</v>
      </c>
      <c r="B134" s="308" t="s">
        <v>529</v>
      </c>
      <c r="C134" s="302" t="s">
        <v>95</v>
      </c>
      <c r="D134" s="302" t="s">
        <v>512</v>
      </c>
      <c r="E134" s="302" t="s">
        <v>530</v>
      </c>
      <c r="F134" s="302"/>
      <c r="G134" s="303">
        <v>556.16</v>
      </c>
      <c r="H134" s="303">
        <v>20000</v>
      </c>
      <c r="I134" s="303">
        <v>20000</v>
      </c>
    </row>
    <row r="135" spans="1:9" ht="31.2" outlineLevel="4">
      <c r="A135" s="301">
        <v>124</v>
      </c>
      <c r="B135" s="308" t="s">
        <v>558</v>
      </c>
      <c r="C135" s="302" t="s">
        <v>95</v>
      </c>
      <c r="D135" s="302" t="s">
        <v>512</v>
      </c>
      <c r="E135" s="302" t="s">
        <v>559</v>
      </c>
      <c r="F135" s="302"/>
      <c r="G135" s="303">
        <v>556.16</v>
      </c>
      <c r="H135" s="303">
        <v>20000</v>
      </c>
      <c r="I135" s="303">
        <v>20000</v>
      </c>
    </row>
    <row r="136" spans="1:9" ht="78" outlineLevel="5">
      <c r="A136" s="301">
        <v>125</v>
      </c>
      <c r="B136" s="308" t="s">
        <v>560</v>
      </c>
      <c r="C136" s="302" t="s">
        <v>95</v>
      </c>
      <c r="D136" s="302" t="s">
        <v>512</v>
      </c>
      <c r="E136" s="302" t="s">
        <v>561</v>
      </c>
      <c r="F136" s="302"/>
      <c r="G136" s="303">
        <v>556.16</v>
      </c>
      <c r="H136" s="303">
        <v>20000</v>
      </c>
      <c r="I136" s="303">
        <v>20000</v>
      </c>
    </row>
    <row r="137" spans="1:9" ht="31.2" outlineLevel="6">
      <c r="A137" s="301">
        <v>126</v>
      </c>
      <c r="B137" s="308" t="s">
        <v>562</v>
      </c>
      <c r="C137" s="302" t="s">
        <v>95</v>
      </c>
      <c r="D137" s="302" t="s">
        <v>512</v>
      </c>
      <c r="E137" s="302" t="s">
        <v>561</v>
      </c>
      <c r="F137" s="302" t="s">
        <v>563</v>
      </c>
      <c r="G137" s="303">
        <v>556.16</v>
      </c>
      <c r="H137" s="303">
        <v>20000</v>
      </c>
      <c r="I137" s="303">
        <v>20000</v>
      </c>
    </row>
    <row r="138" spans="1:9" ht="15.6" outlineLevel="7">
      <c r="A138" s="301">
        <v>127</v>
      </c>
      <c r="B138" s="308" t="s">
        <v>564</v>
      </c>
      <c r="C138" s="302" t="s">
        <v>95</v>
      </c>
      <c r="D138" s="302" t="s">
        <v>512</v>
      </c>
      <c r="E138" s="302" t="s">
        <v>561</v>
      </c>
      <c r="F138" s="302" t="s">
        <v>565</v>
      </c>
      <c r="G138" s="303">
        <v>556.16</v>
      </c>
      <c r="H138" s="303">
        <v>20000</v>
      </c>
      <c r="I138" s="303">
        <v>20000</v>
      </c>
    </row>
    <row r="139" spans="1:9" ht="46.8" outlineLevel="1">
      <c r="A139" s="301">
        <v>128</v>
      </c>
      <c r="B139" s="308" t="s">
        <v>513</v>
      </c>
      <c r="C139" s="302" t="s">
        <v>95</v>
      </c>
      <c r="D139" s="302" t="s">
        <v>514</v>
      </c>
      <c r="E139" s="302"/>
      <c r="F139" s="302"/>
      <c r="G139" s="303">
        <v>84488725.939999998</v>
      </c>
      <c r="H139" s="303">
        <v>57938603</v>
      </c>
      <c r="I139" s="303">
        <v>56480761</v>
      </c>
    </row>
    <row r="140" spans="1:9" ht="46.8" outlineLevel="2">
      <c r="A140" s="301">
        <v>129</v>
      </c>
      <c r="B140" s="308" t="s">
        <v>515</v>
      </c>
      <c r="C140" s="302" t="s">
        <v>95</v>
      </c>
      <c r="D140" s="302" t="s">
        <v>516</v>
      </c>
      <c r="E140" s="302"/>
      <c r="F140" s="302"/>
      <c r="G140" s="303">
        <v>27735446</v>
      </c>
      <c r="H140" s="303">
        <v>21893248</v>
      </c>
      <c r="I140" s="303">
        <v>21598160</v>
      </c>
    </row>
    <row r="141" spans="1:9" ht="31.2" outlineLevel="3">
      <c r="A141" s="301">
        <v>130</v>
      </c>
      <c r="B141" s="308" t="s">
        <v>529</v>
      </c>
      <c r="C141" s="302" t="s">
        <v>95</v>
      </c>
      <c r="D141" s="302" t="s">
        <v>516</v>
      </c>
      <c r="E141" s="302" t="s">
        <v>530</v>
      </c>
      <c r="F141" s="302"/>
      <c r="G141" s="303">
        <v>27735446</v>
      </c>
      <c r="H141" s="303">
        <v>21893248</v>
      </c>
      <c r="I141" s="303">
        <v>21598160</v>
      </c>
    </row>
    <row r="142" spans="1:9" ht="78" outlineLevel="4">
      <c r="A142" s="301">
        <v>131</v>
      </c>
      <c r="B142" s="308" t="s">
        <v>566</v>
      </c>
      <c r="C142" s="302" t="s">
        <v>95</v>
      </c>
      <c r="D142" s="302" t="s">
        <v>516</v>
      </c>
      <c r="E142" s="302" t="s">
        <v>567</v>
      </c>
      <c r="F142" s="302"/>
      <c r="G142" s="303">
        <v>27735446</v>
      </c>
      <c r="H142" s="303">
        <v>21893248</v>
      </c>
      <c r="I142" s="303">
        <v>21598160</v>
      </c>
    </row>
    <row r="143" spans="1:9" ht="124.8" outlineLevel="5">
      <c r="A143" s="301">
        <v>132</v>
      </c>
      <c r="B143" s="309" t="s">
        <v>568</v>
      </c>
      <c r="C143" s="302" t="s">
        <v>95</v>
      </c>
      <c r="D143" s="302" t="s">
        <v>516</v>
      </c>
      <c r="E143" s="302" t="s">
        <v>569</v>
      </c>
      <c r="F143" s="302"/>
      <c r="G143" s="303">
        <v>11803546</v>
      </c>
      <c r="H143" s="303">
        <v>9147748</v>
      </c>
      <c r="I143" s="303">
        <v>8852660</v>
      </c>
    </row>
    <row r="144" spans="1:9" ht="15.6" outlineLevel="6">
      <c r="A144" s="301">
        <v>133</v>
      </c>
      <c r="B144" s="308" t="s">
        <v>548</v>
      </c>
      <c r="C144" s="302" t="s">
        <v>95</v>
      </c>
      <c r="D144" s="302" t="s">
        <v>516</v>
      </c>
      <c r="E144" s="302" t="s">
        <v>569</v>
      </c>
      <c r="F144" s="302" t="s">
        <v>549</v>
      </c>
      <c r="G144" s="303">
        <v>11803546</v>
      </c>
      <c r="H144" s="303">
        <v>9147748</v>
      </c>
      <c r="I144" s="303">
        <v>8852660</v>
      </c>
    </row>
    <row r="145" spans="1:9" ht="15.6" outlineLevel="7">
      <c r="A145" s="301">
        <v>134</v>
      </c>
      <c r="B145" s="308" t="s">
        <v>570</v>
      </c>
      <c r="C145" s="302" t="s">
        <v>95</v>
      </c>
      <c r="D145" s="302" t="s">
        <v>516</v>
      </c>
      <c r="E145" s="302" t="s">
        <v>569</v>
      </c>
      <c r="F145" s="302" t="s">
        <v>571</v>
      </c>
      <c r="G145" s="303">
        <v>11803546</v>
      </c>
      <c r="H145" s="303">
        <v>9147748</v>
      </c>
      <c r="I145" s="303">
        <v>8852660</v>
      </c>
    </row>
    <row r="146" spans="1:9" ht="124.8" outlineLevel="5">
      <c r="A146" s="301">
        <v>135</v>
      </c>
      <c r="B146" s="309" t="s">
        <v>572</v>
      </c>
      <c r="C146" s="302" t="s">
        <v>95</v>
      </c>
      <c r="D146" s="302" t="s">
        <v>516</v>
      </c>
      <c r="E146" s="302" t="s">
        <v>573</v>
      </c>
      <c r="F146" s="302"/>
      <c r="G146" s="303">
        <v>15931900</v>
      </c>
      <c r="H146" s="303">
        <v>12745500</v>
      </c>
      <c r="I146" s="303">
        <v>12745500</v>
      </c>
    </row>
    <row r="147" spans="1:9" ht="15.6" outlineLevel="6">
      <c r="A147" s="301">
        <v>136</v>
      </c>
      <c r="B147" s="308" t="s">
        <v>548</v>
      </c>
      <c r="C147" s="302" t="s">
        <v>95</v>
      </c>
      <c r="D147" s="302" t="s">
        <v>516</v>
      </c>
      <c r="E147" s="302" t="s">
        <v>573</v>
      </c>
      <c r="F147" s="302" t="s">
        <v>549</v>
      </c>
      <c r="G147" s="303">
        <v>15931900</v>
      </c>
      <c r="H147" s="303">
        <v>12745500</v>
      </c>
      <c r="I147" s="303">
        <v>12745500</v>
      </c>
    </row>
    <row r="148" spans="1:9" ht="15.6" outlineLevel="7">
      <c r="A148" s="301">
        <v>137</v>
      </c>
      <c r="B148" s="308" t="s">
        <v>570</v>
      </c>
      <c r="C148" s="302" t="s">
        <v>95</v>
      </c>
      <c r="D148" s="302" t="s">
        <v>516</v>
      </c>
      <c r="E148" s="302" t="s">
        <v>573</v>
      </c>
      <c r="F148" s="302" t="s">
        <v>571</v>
      </c>
      <c r="G148" s="303">
        <v>15931900</v>
      </c>
      <c r="H148" s="303">
        <v>12745500</v>
      </c>
      <c r="I148" s="303">
        <v>12745500</v>
      </c>
    </row>
    <row r="149" spans="1:9" ht="31.2" outlineLevel="2">
      <c r="A149" s="301">
        <v>138</v>
      </c>
      <c r="B149" s="308" t="s">
        <v>517</v>
      </c>
      <c r="C149" s="302" t="s">
        <v>95</v>
      </c>
      <c r="D149" s="302" t="s">
        <v>518</v>
      </c>
      <c r="E149" s="302"/>
      <c r="F149" s="302"/>
      <c r="G149" s="303">
        <v>56753279.939999998</v>
      </c>
      <c r="H149" s="303">
        <v>36045355</v>
      </c>
      <c r="I149" s="303">
        <v>34882601</v>
      </c>
    </row>
    <row r="150" spans="1:9" ht="31.2" outlineLevel="3">
      <c r="A150" s="301">
        <v>139</v>
      </c>
      <c r="B150" s="308" t="s">
        <v>529</v>
      </c>
      <c r="C150" s="302" t="s">
        <v>95</v>
      </c>
      <c r="D150" s="302" t="s">
        <v>518</v>
      </c>
      <c r="E150" s="302" t="s">
        <v>530</v>
      </c>
      <c r="F150" s="302"/>
      <c r="G150" s="303">
        <v>47500135</v>
      </c>
      <c r="H150" s="303">
        <v>36045355</v>
      </c>
      <c r="I150" s="303">
        <v>34882601</v>
      </c>
    </row>
    <row r="151" spans="1:9" ht="78" outlineLevel="4">
      <c r="A151" s="301">
        <v>140</v>
      </c>
      <c r="B151" s="308" t="s">
        <v>566</v>
      </c>
      <c r="C151" s="302" t="s">
        <v>95</v>
      </c>
      <c r="D151" s="302" t="s">
        <v>518</v>
      </c>
      <c r="E151" s="302" t="s">
        <v>567</v>
      </c>
      <c r="F151" s="302"/>
      <c r="G151" s="303">
        <v>47500135</v>
      </c>
      <c r="H151" s="303">
        <v>36045355</v>
      </c>
      <c r="I151" s="303">
        <v>34882601</v>
      </c>
    </row>
    <row r="152" spans="1:9" ht="109.2" outlineLevel="5">
      <c r="A152" s="301">
        <v>141</v>
      </c>
      <c r="B152" s="309" t="s">
        <v>574</v>
      </c>
      <c r="C152" s="302" t="s">
        <v>95</v>
      </c>
      <c r="D152" s="302" t="s">
        <v>518</v>
      </c>
      <c r="E152" s="302" t="s">
        <v>575</v>
      </c>
      <c r="F152" s="302"/>
      <c r="G152" s="303">
        <v>47500135</v>
      </c>
      <c r="H152" s="303">
        <v>36045355</v>
      </c>
      <c r="I152" s="303">
        <v>34882601</v>
      </c>
    </row>
    <row r="153" spans="1:9" ht="15.6" outlineLevel="6">
      <c r="A153" s="301">
        <v>142</v>
      </c>
      <c r="B153" s="308" t="s">
        <v>548</v>
      </c>
      <c r="C153" s="302" t="s">
        <v>95</v>
      </c>
      <c r="D153" s="302" t="s">
        <v>518</v>
      </c>
      <c r="E153" s="302" t="s">
        <v>575</v>
      </c>
      <c r="F153" s="302" t="s">
        <v>549</v>
      </c>
      <c r="G153" s="303">
        <v>47500135</v>
      </c>
      <c r="H153" s="303">
        <v>36045355</v>
      </c>
      <c r="I153" s="303">
        <v>34882601</v>
      </c>
    </row>
    <row r="154" spans="1:9" ht="15.6" outlineLevel="7">
      <c r="A154" s="301">
        <v>143</v>
      </c>
      <c r="B154" s="308" t="s">
        <v>409</v>
      </c>
      <c r="C154" s="302" t="s">
        <v>95</v>
      </c>
      <c r="D154" s="302" t="s">
        <v>518</v>
      </c>
      <c r="E154" s="302" t="s">
        <v>575</v>
      </c>
      <c r="F154" s="302" t="s">
        <v>576</v>
      </c>
      <c r="G154" s="303">
        <v>47500135</v>
      </c>
      <c r="H154" s="303">
        <v>36045355</v>
      </c>
      <c r="I154" s="303">
        <v>34882601</v>
      </c>
    </row>
    <row r="155" spans="1:9" ht="15.6" outlineLevel="3">
      <c r="A155" s="301">
        <v>144</v>
      </c>
      <c r="B155" s="308" t="s">
        <v>542</v>
      </c>
      <c r="C155" s="302" t="s">
        <v>95</v>
      </c>
      <c r="D155" s="302" t="s">
        <v>518</v>
      </c>
      <c r="E155" s="302" t="s">
        <v>543</v>
      </c>
      <c r="F155" s="302"/>
      <c r="G155" s="303">
        <v>9253144.9399999995</v>
      </c>
      <c r="H155" s="303">
        <v>0</v>
      </c>
      <c r="I155" s="303">
        <v>0</v>
      </c>
    </row>
    <row r="156" spans="1:9" ht="15.6" outlineLevel="4">
      <c r="A156" s="301">
        <v>145</v>
      </c>
      <c r="B156" s="308" t="s">
        <v>544</v>
      </c>
      <c r="C156" s="302" t="s">
        <v>95</v>
      </c>
      <c r="D156" s="302" t="s">
        <v>518</v>
      </c>
      <c r="E156" s="302" t="s">
        <v>545</v>
      </c>
      <c r="F156" s="302"/>
      <c r="G156" s="303">
        <v>9253144.9399999995</v>
      </c>
      <c r="H156" s="303">
        <v>0</v>
      </c>
      <c r="I156" s="303">
        <v>0</v>
      </c>
    </row>
    <row r="157" spans="1:9" ht="93.6" outlineLevel="5">
      <c r="A157" s="301">
        <v>146</v>
      </c>
      <c r="B157" s="308" t="s">
        <v>913</v>
      </c>
      <c r="C157" s="302" t="s">
        <v>95</v>
      </c>
      <c r="D157" s="302" t="s">
        <v>518</v>
      </c>
      <c r="E157" s="302" t="s">
        <v>914</v>
      </c>
      <c r="F157" s="302"/>
      <c r="G157" s="303">
        <v>1951780.49</v>
      </c>
      <c r="H157" s="303">
        <v>0</v>
      </c>
      <c r="I157" s="303">
        <v>0</v>
      </c>
    </row>
    <row r="158" spans="1:9" ht="15.6" outlineLevel="6">
      <c r="A158" s="301">
        <v>147</v>
      </c>
      <c r="B158" s="308" t="s">
        <v>548</v>
      </c>
      <c r="C158" s="302" t="s">
        <v>95</v>
      </c>
      <c r="D158" s="302" t="s">
        <v>518</v>
      </c>
      <c r="E158" s="302" t="s">
        <v>914</v>
      </c>
      <c r="F158" s="302" t="s">
        <v>549</v>
      </c>
      <c r="G158" s="303">
        <v>1951780.49</v>
      </c>
      <c r="H158" s="303">
        <v>0</v>
      </c>
      <c r="I158" s="303">
        <v>0</v>
      </c>
    </row>
    <row r="159" spans="1:9" ht="15.6" outlineLevel="7">
      <c r="A159" s="301">
        <v>148</v>
      </c>
      <c r="B159" s="308" t="s">
        <v>409</v>
      </c>
      <c r="C159" s="302" t="s">
        <v>95</v>
      </c>
      <c r="D159" s="302" t="s">
        <v>518</v>
      </c>
      <c r="E159" s="302" t="s">
        <v>914</v>
      </c>
      <c r="F159" s="302" t="s">
        <v>576</v>
      </c>
      <c r="G159" s="303">
        <v>1951780.49</v>
      </c>
      <c r="H159" s="303">
        <v>0</v>
      </c>
      <c r="I159" s="303">
        <v>0</v>
      </c>
    </row>
    <row r="160" spans="1:9" ht="171.6" outlineLevel="5">
      <c r="A160" s="301">
        <v>149</v>
      </c>
      <c r="B160" s="309" t="s">
        <v>1322</v>
      </c>
      <c r="C160" s="302" t="s">
        <v>95</v>
      </c>
      <c r="D160" s="302" t="s">
        <v>518</v>
      </c>
      <c r="E160" s="302" t="s">
        <v>1323</v>
      </c>
      <c r="F160" s="302"/>
      <c r="G160" s="303">
        <v>68079.41</v>
      </c>
      <c r="H160" s="303">
        <v>0</v>
      </c>
      <c r="I160" s="303">
        <v>0</v>
      </c>
    </row>
    <row r="161" spans="1:9" ht="15.6" outlineLevel="6">
      <c r="A161" s="301">
        <v>150</v>
      </c>
      <c r="B161" s="308" t="s">
        <v>548</v>
      </c>
      <c r="C161" s="302" t="s">
        <v>95</v>
      </c>
      <c r="D161" s="302" t="s">
        <v>518</v>
      </c>
      <c r="E161" s="302" t="s">
        <v>1323</v>
      </c>
      <c r="F161" s="302" t="s">
        <v>549</v>
      </c>
      <c r="G161" s="303">
        <v>68079.41</v>
      </c>
      <c r="H161" s="303">
        <v>0</v>
      </c>
      <c r="I161" s="303">
        <v>0</v>
      </c>
    </row>
    <row r="162" spans="1:9" ht="15.6" outlineLevel="7">
      <c r="A162" s="301">
        <v>151</v>
      </c>
      <c r="B162" s="308" t="s">
        <v>409</v>
      </c>
      <c r="C162" s="302" t="s">
        <v>95</v>
      </c>
      <c r="D162" s="302" t="s">
        <v>518</v>
      </c>
      <c r="E162" s="302" t="s">
        <v>1323</v>
      </c>
      <c r="F162" s="302" t="s">
        <v>576</v>
      </c>
      <c r="G162" s="303">
        <v>68079.41</v>
      </c>
      <c r="H162" s="303">
        <v>0</v>
      </c>
      <c r="I162" s="303">
        <v>0</v>
      </c>
    </row>
    <row r="163" spans="1:9" ht="234" outlineLevel="5">
      <c r="A163" s="301">
        <v>152</v>
      </c>
      <c r="B163" s="309" t="s">
        <v>1320</v>
      </c>
      <c r="C163" s="302" t="s">
        <v>95</v>
      </c>
      <c r="D163" s="302" t="s">
        <v>518</v>
      </c>
      <c r="E163" s="302" t="s">
        <v>1324</v>
      </c>
      <c r="F163" s="302"/>
      <c r="G163" s="303">
        <v>233285.04</v>
      </c>
      <c r="H163" s="303">
        <v>0</v>
      </c>
      <c r="I163" s="303">
        <v>0</v>
      </c>
    </row>
    <row r="164" spans="1:9" ht="15.6" outlineLevel="6">
      <c r="A164" s="301">
        <v>153</v>
      </c>
      <c r="B164" s="308" t="s">
        <v>548</v>
      </c>
      <c r="C164" s="302" t="s">
        <v>95</v>
      </c>
      <c r="D164" s="302" t="s">
        <v>518</v>
      </c>
      <c r="E164" s="302" t="s">
        <v>1324</v>
      </c>
      <c r="F164" s="302" t="s">
        <v>549</v>
      </c>
      <c r="G164" s="303">
        <v>233285.04</v>
      </c>
      <c r="H164" s="303">
        <v>0</v>
      </c>
      <c r="I164" s="303">
        <v>0</v>
      </c>
    </row>
    <row r="165" spans="1:9" ht="15.6" outlineLevel="7">
      <c r="A165" s="301">
        <v>154</v>
      </c>
      <c r="B165" s="308" t="s">
        <v>409</v>
      </c>
      <c r="C165" s="302" t="s">
        <v>95</v>
      </c>
      <c r="D165" s="302" t="s">
        <v>518</v>
      </c>
      <c r="E165" s="302" t="s">
        <v>1324</v>
      </c>
      <c r="F165" s="302" t="s">
        <v>576</v>
      </c>
      <c r="G165" s="303">
        <v>233285.04</v>
      </c>
      <c r="H165" s="303">
        <v>0</v>
      </c>
      <c r="I165" s="303">
        <v>0</v>
      </c>
    </row>
    <row r="166" spans="1:9" ht="109.2" outlineLevel="5">
      <c r="A166" s="301">
        <v>155</v>
      </c>
      <c r="B166" s="308" t="s">
        <v>1329</v>
      </c>
      <c r="C166" s="302" t="s">
        <v>95</v>
      </c>
      <c r="D166" s="302" t="s">
        <v>518</v>
      </c>
      <c r="E166" s="302" t="s">
        <v>1330</v>
      </c>
      <c r="F166" s="302"/>
      <c r="G166" s="303">
        <v>7000000</v>
      </c>
      <c r="H166" s="303">
        <v>0</v>
      </c>
      <c r="I166" s="303">
        <v>0</v>
      </c>
    </row>
    <row r="167" spans="1:9" ht="15.6" outlineLevel="6">
      <c r="A167" s="301">
        <v>156</v>
      </c>
      <c r="B167" s="308" t="s">
        <v>548</v>
      </c>
      <c r="C167" s="302" t="s">
        <v>95</v>
      </c>
      <c r="D167" s="302" t="s">
        <v>518</v>
      </c>
      <c r="E167" s="302" t="s">
        <v>1330</v>
      </c>
      <c r="F167" s="302" t="s">
        <v>549</v>
      </c>
      <c r="G167" s="303">
        <v>7000000</v>
      </c>
      <c r="H167" s="303">
        <v>0</v>
      </c>
      <c r="I167" s="303">
        <v>0</v>
      </c>
    </row>
    <row r="168" spans="1:9" ht="15.6" outlineLevel="7">
      <c r="A168" s="301">
        <v>157</v>
      </c>
      <c r="B168" s="308" t="s">
        <v>409</v>
      </c>
      <c r="C168" s="302" t="s">
        <v>95</v>
      </c>
      <c r="D168" s="302" t="s">
        <v>518</v>
      </c>
      <c r="E168" s="302" t="s">
        <v>1330</v>
      </c>
      <c r="F168" s="302" t="s">
        <v>576</v>
      </c>
      <c r="G168" s="303">
        <v>7000000</v>
      </c>
      <c r="H168" s="303">
        <v>0</v>
      </c>
      <c r="I168" s="303">
        <v>0</v>
      </c>
    </row>
    <row r="169" spans="1:9" ht="31.2">
      <c r="A169" s="301">
        <v>158</v>
      </c>
      <c r="B169" s="308" t="s">
        <v>577</v>
      </c>
      <c r="C169" s="302" t="s">
        <v>171</v>
      </c>
      <c r="D169" s="302"/>
      <c r="E169" s="302"/>
      <c r="F169" s="302"/>
      <c r="G169" s="303">
        <v>4843765.67</v>
      </c>
      <c r="H169" s="303">
        <v>5050109.6500000004</v>
      </c>
      <c r="I169" s="303">
        <v>4933704.51</v>
      </c>
    </row>
    <row r="170" spans="1:9" ht="15.6" outlineLevel="1">
      <c r="A170" s="301">
        <v>159</v>
      </c>
      <c r="B170" s="308" t="s">
        <v>421</v>
      </c>
      <c r="C170" s="302" t="s">
        <v>171</v>
      </c>
      <c r="D170" s="302" t="s">
        <v>422</v>
      </c>
      <c r="E170" s="302"/>
      <c r="F170" s="302"/>
      <c r="G170" s="303">
        <v>3415909.46</v>
      </c>
      <c r="H170" s="303">
        <v>3432709.65</v>
      </c>
      <c r="I170" s="303">
        <v>3316304.51</v>
      </c>
    </row>
    <row r="171" spans="1:9" ht="62.4" outlineLevel="2">
      <c r="A171" s="301">
        <v>160</v>
      </c>
      <c r="B171" s="308" t="s">
        <v>427</v>
      </c>
      <c r="C171" s="302" t="s">
        <v>171</v>
      </c>
      <c r="D171" s="302" t="s">
        <v>428</v>
      </c>
      <c r="E171" s="302"/>
      <c r="F171" s="302"/>
      <c r="G171" s="303">
        <v>3415909.46</v>
      </c>
      <c r="H171" s="303">
        <v>3432709.65</v>
      </c>
      <c r="I171" s="303">
        <v>3316304.51</v>
      </c>
    </row>
    <row r="172" spans="1:9" ht="46.8" outlineLevel="3">
      <c r="A172" s="301">
        <v>161</v>
      </c>
      <c r="B172" s="308" t="s">
        <v>578</v>
      </c>
      <c r="C172" s="302" t="s">
        <v>171</v>
      </c>
      <c r="D172" s="302" t="s">
        <v>428</v>
      </c>
      <c r="E172" s="302" t="s">
        <v>579</v>
      </c>
      <c r="F172" s="302"/>
      <c r="G172" s="303">
        <v>3415909.46</v>
      </c>
      <c r="H172" s="303">
        <v>3432709.65</v>
      </c>
      <c r="I172" s="303">
        <v>3316304.51</v>
      </c>
    </row>
    <row r="173" spans="1:9" ht="31.2" outlineLevel="4">
      <c r="A173" s="301">
        <v>162</v>
      </c>
      <c r="B173" s="308" t="s">
        <v>580</v>
      </c>
      <c r="C173" s="302" t="s">
        <v>171</v>
      </c>
      <c r="D173" s="302" t="s">
        <v>428</v>
      </c>
      <c r="E173" s="302" t="s">
        <v>581</v>
      </c>
      <c r="F173" s="302"/>
      <c r="G173" s="303">
        <v>92666.67</v>
      </c>
      <c r="H173" s="303">
        <v>150000</v>
      </c>
      <c r="I173" s="303">
        <v>150000</v>
      </c>
    </row>
    <row r="174" spans="1:9" ht="93.6" outlineLevel="5">
      <c r="A174" s="301">
        <v>163</v>
      </c>
      <c r="B174" s="308" t="s">
        <v>582</v>
      </c>
      <c r="C174" s="302" t="s">
        <v>171</v>
      </c>
      <c r="D174" s="302" t="s">
        <v>428</v>
      </c>
      <c r="E174" s="302" t="s">
        <v>583</v>
      </c>
      <c r="F174" s="302"/>
      <c r="G174" s="303">
        <v>92666.67</v>
      </c>
      <c r="H174" s="303">
        <v>150000</v>
      </c>
      <c r="I174" s="303">
        <v>150000</v>
      </c>
    </row>
    <row r="175" spans="1:9" ht="31.2" outlineLevel="6">
      <c r="A175" s="301">
        <v>164</v>
      </c>
      <c r="B175" s="308" t="s">
        <v>537</v>
      </c>
      <c r="C175" s="302" t="s">
        <v>171</v>
      </c>
      <c r="D175" s="302" t="s">
        <v>428</v>
      </c>
      <c r="E175" s="302" t="s">
        <v>583</v>
      </c>
      <c r="F175" s="302" t="s">
        <v>538</v>
      </c>
      <c r="G175" s="303">
        <v>92666.67</v>
      </c>
      <c r="H175" s="303">
        <v>150000</v>
      </c>
      <c r="I175" s="303">
        <v>150000</v>
      </c>
    </row>
    <row r="176" spans="1:9" ht="46.8" outlineLevel="7">
      <c r="A176" s="301">
        <v>165</v>
      </c>
      <c r="B176" s="308" t="s">
        <v>539</v>
      </c>
      <c r="C176" s="302" t="s">
        <v>171</v>
      </c>
      <c r="D176" s="302" t="s">
        <v>428</v>
      </c>
      <c r="E176" s="302" t="s">
        <v>583</v>
      </c>
      <c r="F176" s="302" t="s">
        <v>259</v>
      </c>
      <c r="G176" s="303">
        <v>92666.67</v>
      </c>
      <c r="H176" s="303">
        <v>150000</v>
      </c>
      <c r="I176" s="303">
        <v>150000</v>
      </c>
    </row>
    <row r="177" spans="1:9" ht="31.2" outlineLevel="4">
      <c r="A177" s="301">
        <v>166</v>
      </c>
      <c r="B177" s="308" t="s">
        <v>584</v>
      </c>
      <c r="C177" s="302" t="s">
        <v>171</v>
      </c>
      <c r="D177" s="302" t="s">
        <v>428</v>
      </c>
      <c r="E177" s="302" t="s">
        <v>585</v>
      </c>
      <c r="F177" s="302"/>
      <c r="G177" s="303">
        <v>247277.84</v>
      </c>
      <c r="H177" s="303">
        <v>302909.40000000002</v>
      </c>
      <c r="I177" s="303">
        <v>262909.40000000002</v>
      </c>
    </row>
    <row r="178" spans="1:9" ht="93.6" outlineLevel="5">
      <c r="A178" s="301">
        <v>167</v>
      </c>
      <c r="B178" s="308" t="s">
        <v>586</v>
      </c>
      <c r="C178" s="302" t="s">
        <v>171</v>
      </c>
      <c r="D178" s="302" t="s">
        <v>428</v>
      </c>
      <c r="E178" s="302" t="s">
        <v>587</v>
      </c>
      <c r="F178" s="302"/>
      <c r="G178" s="303">
        <v>48000</v>
      </c>
      <c r="H178" s="303">
        <v>100000</v>
      </c>
      <c r="I178" s="303">
        <v>90000</v>
      </c>
    </row>
    <row r="179" spans="1:9" ht="31.2" outlineLevel="6">
      <c r="A179" s="301">
        <v>168</v>
      </c>
      <c r="B179" s="308" t="s">
        <v>537</v>
      </c>
      <c r="C179" s="302" t="s">
        <v>171</v>
      </c>
      <c r="D179" s="302" t="s">
        <v>428</v>
      </c>
      <c r="E179" s="302" t="s">
        <v>587</v>
      </c>
      <c r="F179" s="302" t="s">
        <v>538</v>
      </c>
      <c r="G179" s="303">
        <v>48000</v>
      </c>
      <c r="H179" s="303">
        <v>100000</v>
      </c>
      <c r="I179" s="303">
        <v>90000</v>
      </c>
    </row>
    <row r="180" spans="1:9" ht="46.8" outlineLevel="7">
      <c r="A180" s="301">
        <v>169</v>
      </c>
      <c r="B180" s="308" t="s">
        <v>539</v>
      </c>
      <c r="C180" s="302" t="s">
        <v>171</v>
      </c>
      <c r="D180" s="302" t="s">
        <v>428</v>
      </c>
      <c r="E180" s="302" t="s">
        <v>587</v>
      </c>
      <c r="F180" s="302" t="s">
        <v>259</v>
      </c>
      <c r="G180" s="303">
        <v>48000</v>
      </c>
      <c r="H180" s="303">
        <v>100000</v>
      </c>
      <c r="I180" s="303">
        <v>90000</v>
      </c>
    </row>
    <row r="181" spans="1:9" ht="124.8" outlineLevel="5">
      <c r="A181" s="301">
        <v>170</v>
      </c>
      <c r="B181" s="309" t="s">
        <v>588</v>
      </c>
      <c r="C181" s="302" t="s">
        <v>171</v>
      </c>
      <c r="D181" s="302" t="s">
        <v>428</v>
      </c>
      <c r="E181" s="302" t="s">
        <v>589</v>
      </c>
      <c r="F181" s="302"/>
      <c r="G181" s="303">
        <v>111563.5</v>
      </c>
      <c r="H181" s="303">
        <v>122909.4</v>
      </c>
      <c r="I181" s="303">
        <v>122909.4</v>
      </c>
    </row>
    <row r="182" spans="1:9" ht="31.2" outlineLevel="6">
      <c r="A182" s="301">
        <v>171</v>
      </c>
      <c r="B182" s="308" t="s">
        <v>537</v>
      </c>
      <c r="C182" s="302" t="s">
        <v>171</v>
      </c>
      <c r="D182" s="302" t="s">
        <v>428</v>
      </c>
      <c r="E182" s="302" t="s">
        <v>589</v>
      </c>
      <c r="F182" s="302" t="s">
        <v>538</v>
      </c>
      <c r="G182" s="303">
        <v>111563.5</v>
      </c>
      <c r="H182" s="303">
        <v>122909.4</v>
      </c>
      <c r="I182" s="303">
        <v>122909.4</v>
      </c>
    </row>
    <row r="183" spans="1:9" ht="46.8" outlineLevel="7">
      <c r="A183" s="301">
        <v>172</v>
      </c>
      <c r="B183" s="308" t="s">
        <v>539</v>
      </c>
      <c r="C183" s="302" t="s">
        <v>171</v>
      </c>
      <c r="D183" s="302" t="s">
        <v>428</v>
      </c>
      <c r="E183" s="302" t="s">
        <v>589</v>
      </c>
      <c r="F183" s="302" t="s">
        <v>259</v>
      </c>
      <c r="G183" s="303">
        <v>111563.5</v>
      </c>
      <c r="H183" s="303">
        <v>122909.4</v>
      </c>
      <c r="I183" s="303">
        <v>122909.4</v>
      </c>
    </row>
    <row r="184" spans="1:9" ht="93.6" outlineLevel="5">
      <c r="A184" s="301">
        <v>173</v>
      </c>
      <c r="B184" s="308" t="s">
        <v>590</v>
      </c>
      <c r="C184" s="302" t="s">
        <v>171</v>
      </c>
      <c r="D184" s="302" t="s">
        <v>428</v>
      </c>
      <c r="E184" s="302" t="s">
        <v>591</v>
      </c>
      <c r="F184" s="302"/>
      <c r="G184" s="303">
        <v>77350.880000000005</v>
      </c>
      <c r="H184" s="303">
        <v>0</v>
      </c>
      <c r="I184" s="303">
        <v>0</v>
      </c>
    </row>
    <row r="185" spans="1:9" ht="31.2" outlineLevel="6">
      <c r="A185" s="301">
        <v>174</v>
      </c>
      <c r="B185" s="308" t="s">
        <v>537</v>
      </c>
      <c r="C185" s="302" t="s">
        <v>171</v>
      </c>
      <c r="D185" s="302" t="s">
        <v>428</v>
      </c>
      <c r="E185" s="302" t="s">
        <v>591</v>
      </c>
      <c r="F185" s="302" t="s">
        <v>538</v>
      </c>
      <c r="G185" s="303">
        <v>56371.88</v>
      </c>
      <c r="H185" s="303">
        <v>0</v>
      </c>
      <c r="I185" s="303">
        <v>0</v>
      </c>
    </row>
    <row r="186" spans="1:9" ht="46.8" outlineLevel="7">
      <c r="A186" s="301">
        <v>175</v>
      </c>
      <c r="B186" s="308" t="s">
        <v>539</v>
      </c>
      <c r="C186" s="302" t="s">
        <v>171</v>
      </c>
      <c r="D186" s="302" t="s">
        <v>428</v>
      </c>
      <c r="E186" s="302" t="s">
        <v>591</v>
      </c>
      <c r="F186" s="302" t="s">
        <v>259</v>
      </c>
      <c r="G186" s="303">
        <v>56371.88</v>
      </c>
      <c r="H186" s="303">
        <v>0</v>
      </c>
      <c r="I186" s="303">
        <v>0</v>
      </c>
    </row>
    <row r="187" spans="1:9" ht="15.6" outlineLevel="6">
      <c r="A187" s="301">
        <v>176</v>
      </c>
      <c r="B187" s="308" t="s">
        <v>592</v>
      </c>
      <c r="C187" s="302" t="s">
        <v>171</v>
      </c>
      <c r="D187" s="302" t="s">
        <v>428</v>
      </c>
      <c r="E187" s="302" t="s">
        <v>591</v>
      </c>
      <c r="F187" s="302" t="s">
        <v>593</v>
      </c>
      <c r="G187" s="303">
        <v>20979</v>
      </c>
      <c r="H187" s="303">
        <v>0</v>
      </c>
      <c r="I187" s="303">
        <v>0</v>
      </c>
    </row>
    <row r="188" spans="1:9" ht="15.6" outlineLevel="7">
      <c r="A188" s="301">
        <v>177</v>
      </c>
      <c r="B188" s="308" t="s">
        <v>594</v>
      </c>
      <c r="C188" s="302" t="s">
        <v>171</v>
      </c>
      <c r="D188" s="302" t="s">
        <v>428</v>
      </c>
      <c r="E188" s="302" t="s">
        <v>591</v>
      </c>
      <c r="F188" s="302" t="s">
        <v>595</v>
      </c>
      <c r="G188" s="303">
        <v>20979</v>
      </c>
      <c r="H188" s="303">
        <v>0</v>
      </c>
      <c r="I188" s="303">
        <v>0</v>
      </c>
    </row>
    <row r="189" spans="1:9" ht="93.6" outlineLevel="5">
      <c r="A189" s="301">
        <v>178</v>
      </c>
      <c r="B189" s="308" t="s">
        <v>596</v>
      </c>
      <c r="C189" s="302" t="s">
        <v>171</v>
      </c>
      <c r="D189" s="302" t="s">
        <v>428</v>
      </c>
      <c r="E189" s="302" t="s">
        <v>597</v>
      </c>
      <c r="F189" s="302"/>
      <c r="G189" s="303">
        <v>10363.459999999999</v>
      </c>
      <c r="H189" s="303">
        <v>80000</v>
      </c>
      <c r="I189" s="303">
        <v>50000</v>
      </c>
    </row>
    <row r="190" spans="1:9" ht="31.2" outlineLevel="6">
      <c r="A190" s="301">
        <v>179</v>
      </c>
      <c r="B190" s="308" t="s">
        <v>537</v>
      </c>
      <c r="C190" s="302" t="s">
        <v>171</v>
      </c>
      <c r="D190" s="302" t="s">
        <v>428</v>
      </c>
      <c r="E190" s="302" t="s">
        <v>597</v>
      </c>
      <c r="F190" s="302" t="s">
        <v>538</v>
      </c>
      <c r="G190" s="303">
        <v>10363.459999999999</v>
      </c>
      <c r="H190" s="303">
        <v>80000</v>
      </c>
      <c r="I190" s="303">
        <v>50000</v>
      </c>
    </row>
    <row r="191" spans="1:9" ht="46.8" outlineLevel="7">
      <c r="A191" s="301">
        <v>180</v>
      </c>
      <c r="B191" s="308" t="s">
        <v>539</v>
      </c>
      <c r="C191" s="302" t="s">
        <v>171</v>
      </c>
      <c r="D191" s="302" t="s">
        <v>428</v>
      </c>
      <c r="E191" s="302" t="s">
        <v>597</v>
      </c>
      <c r="F191" s="302" t="s">
        <v>259</v>
      </c>
      <c r="G191" s="303">
        <v>10363.459999999999</v>
      </c>
      <c r="H191" s="303">
        <v>80000</v>
      </c>
      <c r="I191" s="303">
        <v>50000</v>
      </c>
    </row>
    <row r="192" spans="1:9" ht="31.2" outlineLevel="4">
      <c r="A192" s="301">
        <v>181</v>
      </c>
      <c r="B192" s="308" t="s">
        <v>531</v>
      </c>
      <c r="C192" s="302" t="s">
        <v>171</v>
      </c>
      <c r="D192" s="302" t="s">
        <v>428</v>
      </c>
      <c r="E192" s="302" t="s">
        <v>598</v>
      </c>
      <c r="F192" s="302"/>
      <c r="G192" s="303">
        <v>3075964.95</v>
      </c>
      <c r="H192" s="303">
        <v>2979800.25</v>
      </c>
      <c r="I192" s="303">
        <v>2903395.11</v>
      </c>
    </row>
    <row r="193" spans="1:9" ht="109.2" outlineLevel="5">
      <c r="A193" s="301">
        <v>182</v>
      </c>
      <c r="B193" s="308" t="s">
        <v>599</v>
      </c>
      <c r="C193" s="302" t="s">
        <v>171</v>
      </c>
      <c r="D193" s="302" t="s">
        <v>428</v>
      </c>
      <c r="E193" s="302" t="s">
        <v>600</v>
      </c>
      <c r="F193" s="302"/>
      <c r="G193" s="303">
        <v>3047170.66</v>
      </c>
      <c r="H193" s="303">
        <v>2979800.25</v>
      </c>
      <c r="I193" s="303">
        <v>2903395.11</v>
      </c>
    </row>
    <row r="194" spans="1:9" ht="78" outlineLevel="6">
      <c r="A194" s="301">
        <v>183</v>
      </c>
      <c r="B194" s="308" t="s">
        <v>535</v>
      </c>
      <c r="C194" s="302" t="s">
        <v>171</v>
      </c>
      <c r="D194" s="302" t="s">
        <v>428</v>
      </c>
      <c r="E194" s="302" t="s">
        <v>600</v>
      </c>
      <c r="F194" s="302" t="s">
        <v>256</v>
      </c>
      <c r="G194" s="303">
        <v>2834346.59</v>
      </c>
      <c r="H194" s="303">
        <v>2979800.25</v>
      </c>
      <c r="I194" s="303">
        <v>2903395.11</v>
      </c>
    </row>
    <row r="195" spans="1:9" ht="31.2" outlineLevel="7">
      <c r="A195" s="301">
        <v>184</v>
      </c>
      <c r="B195" s="308" t="s">
        <v>536</v>
      </c>
      <c r="C195" s="302" t="s">
        <v>171</v>
      </c>
      <c r="D195" s="302" t="s">
        <v>428</v>
      </c>
      <c r="E195" s="302" t="s">
        <v>600</v>
      </c>
      <c r="F195" s="302" t="s">
        <v>278</v>
      </c>
      <c r="G195" s="303">
        <v>2834346.59</v>
      </c>
      <c r="H195" s="303">
        <v>2979800.25</v>
      </c>
      <c r="I195" s="303">
        <v>2903395.11</v>
      </c>
    </row>
    <row r="196" spans="1:9" ht="31.2" outlineLevel="6">
      <c r="A196" s="301">
        <v>185</v>
      </c>
      <c r="B196" s="308" t="s">
        <v>537</v>
      </c>
      <c r="C196" s="302" t="s">
        <v>171</v>
      </c>
      <c r="D196" s="302" t="s">
        <v>428</v>
      </c>
      <c r="E196" s="302" t="s">
        <v>600</v>
      </c>
      <c r="F196" s="302" t="s">
        <v>538</v>
      </c>
      <c r="G196" s="303">
        <v>212774.07</v>
      </c>
      <c r="H196" s="303">
        <v>0</v>
      </c>
      <c r="I196" s="303">
        <v>0</v>
      </c>
    </row>
    <row r="197" spans="1:9" ht="46.8" outlineLevel="7">
      <c r="A197" s="301">
        <v>186</v>
      </c>
      <c r="B197" s="308" t="s">
        <v>539</v>
      </c>
      <c r="C197" s="302" t="s">
        <v>171</v>
      </c>
      <c r="D197" s="302" t="s">
        <v>428</v>
      </c>
      <c r="E197" s="302" t="s">
        <v>600</v>
      </c>
      <c r="F197" s="302" t="s">
        <v>259</v>
      </c>
      <c r="G197" s="303">
        <v>212774.07</v>
      </c>
      <c r="H197" s="303">
        <v>0</v>
      </c>
      <c r="I197" s="303">
        <v>0</v>
      </c>
    </row>
    <row r="198" spans="1:9" ht="15.6" outlineLevel="6">
      <c r="A198" s="301">
        <v>187</v>
      </c>
      <c r="B198" s="308" t="s">
        <v>592</v>
      </c>
      <c r="C198" s="302" t="s">
        <v>171</v>
      </c>
      <c r="D198" s="302" t="s">
        <v>428</v>
      </c>
      <c r="E198" s="302" t="s">
        <v>600</v>
      </c>
      <c r="F198" s="302" t="s">
        <v>593</v>
      </c>
      <c r="G198" s="303">
        <v>50</v>
      </c>
      <c r="H198" s="303">
        <v>0</v>
      </c>
      <c r="I198" s="303">
        <v>0</v>
      </c>
    </row>
    <row r="199" spans="1:9" ht="15.6" outlineLevel="7">
      <c r="A199" s="301">
        <v>188</v>
      </c>
      <c r="B199" s="308" t="s">
        <v>594</v>
      </c>
      <c r="C199" s="302" t="s">
        <v>171</v>
      </c>
      <c r="D199" s="302" t="s">
        <v>428</v>
      </c>
      <c r="E199" s="302" t="s">
        <v>600</v>
      </c>
      <c r="F199" s="302" t="s">
        <v>595</v>
      </c>
      <c r="G199" s="303">
        <v>50</v>
      </c>
      <c r="H199" s="303">
        <v>0</v>
      </c>
      <c r="I199" s="303">
        <v>0</v>
      </c>
    </row>
    <row r="200" spans="1:9" ht="296.39999999999998" outlineLevel="5">
      <c r="A200" s="301">
        <v>189</v>
      </c>
      <c r="B200" s="309" t="s">
        <v>1303</v>
      </c>
      <c r="C200" s="302" t="s">
        <v>171</v>
      </c>
      <c r="D200" s="302" t="s">
        <v>428</v>
      </c>
      <c r="E200" s="302" t="s">
        <v>1304</v>
      </c>
      <c r="F200" s="302"/>
      <c r="G200" s="303">
        <v>28794.29</v>
      </c>
      <c r="H200" s="303">
        <v>0</v>
      </c>
      <c r="I200" s="303">
        <v>0</v>
      </c>
    </row>
    <row r="201" spans="1:9" ht="78" outlineLevel="6">
      <c r="A201" s="301">
        <v>190</v>
      </c>
      <c r="B201" s="308" t="s">
        <v>535</v>
      </c>
      <c r="C201" s="302" t="s">
        <v>171</v>
      </c>
      <c r="D201" s="302" t="s">
        <v>428</v>
      </c>
      <c r="E201" s="302" t="s">
        <v>1304</v>
      </c>
      <c r="F201" s="302" t="s">
        <v>256</v>
      </c>
      <c r="G201" s="303">
        <v>28794.29</v>
      </c>
      <c r="H201" s="303">
        <v>0</v>
      </c>
      <c r="I201" s="303">
        <v>0</v>
      </c>
    </row>
    <row r="202" spans="1:9" ht="31.2" outlineLevel="7">
      <c r="A202" s="301">
        <v>191</v>
      </c>
      <c r="B202" s="308" t="s">
        <v>536</v>
      </c>
      <c r="C202" s="302" t="s">
        <v>171</v>
      </c>
      <c r="D202" s="302" t="s">
        <v>428</v>
      </c>
      <c r="E202" s="302" t="s">
        <v>1304</v>
      </c>
      <c r="F202" s="302" t="s">
        <v>278</v>
      </c>
      <c r="G202" s="303">
        <v>28794.29</v>
      </c>
      <c r="H202" s="303">
        <v>0</v>
      </c>
      <c r="I202" s="303">
        <v>0</v>
      </c>
    </row>
    <row r="203" spans="1:9" ht="15.6" outlineLevel="1">
      <c r="A203" s="301">
        <v>192</v>
      </c>
      <c r="B203" s="308" t="s">
        <v>447</v>
      </c>
      <c r="C203" s="302" t="s">
        <v>171</v>
      </c>
      <c r="D203" s="302" t="s">
        <v>448</v>
      </c>
      <c r="E203" s="302"/>
      <c r="F203" s="302"/>
      <c r="G203" s="303">
        <v>10456.209999999999</v>
      </c>
      <c r="H203" s="303">
        <v>200000</v>
      </c>
      <c r="I203" s="303">
        <v>200000</v>
      </c>
    </row>
    <row r="204" spans="1:9" ht="31.2" outlineLevel="2">
      <c r="A204" s="301">
        <v>193</v>
      </c>
      <c r="B204" s="308" t="s">
        <v>457</v>
      </c>
      <c r="C204" s="302" t="s">
        <v>171</v>
      </c>
      <c r="D204" s="302" t="s">
        <v>458</v>
      </c>
      <c r="E204" s="302"/>
      <c r="F204" s="302"/>
      <c r="G204" s="303">
        <v>10456.209999999999</v>
      </c>
      <c r="H204" s="303">
        <v>200000</v>
      </c>
      <c r="I204" s="303">
        <v>200000</v>
      </c>
    </row>
    <row r="205" spans="1:9" ht="46.8" outlineLevel="3">
      <c r="A205" s="301">
        <v>194</v>
      </c>
      <c r="B205" s="308" t="s">
        <v>578</v>
      </c>
      <c r="C205" s="302" t="s">
        <v>171</v>
      </c>
      <c r="D205" s="302" t="s">
        <v>458</v>
      </c>
      <c r="E205" s="302" t="s">
        <v>579</v>
      </c>
      <c r="F205" s="302"/>
      <c r="G205" s="303">
        <v>10456.209999999999</v>
      </c>
      <c r="H205" s="303">
        <v>200000</v>
      </c>
      <c r="I205" s="303">
        <v>200000</v>
      </c>
    </row>
    <row r="206" spans="1:9" ht="31.2" outlineLevel="4">
      <c r="A206" s="301">
        <v>195</v>
      </c>
      <c r="B206" s="308" t="s">
        <v>580</v>
      </c>
      <c r="C206" s="302" t="s">
        <v>171</v>
      </c>
      <c r="D206" s="302" t="s">
        <v>458</v>
      </c>
      <c r="E206" s="302" t="s">
        <v>581</v>
      </c>
      <c r="F206" s="302"/>
      <c r="G206" s="303">
        <v>10456.209999999999</v>
      </c>
      <c r="H206" s="303">
        <v>200000</v>
      </c>
      <c r="I206" s="303">
        <v>200000</v>
      </c>
    </row>
    <row r="207" spans="1:9" ht="93.6" outlineLevel="5">
      <c r="A207" s="301">
        <v>196</v>
      </c>
      <c r="B207" s="308" t="s">
        <v>601</v>
      </c>
      <c r="C207" s="302" t="s">
        <v>171</v>
      </c>
      <c r="D207" s="302" t="s">
        <v>458</v>
      </c>
      <c r="E207" s="302" t="s">
        <v>602</v>
      </c>
      <c r="F207" s="302"/>
      <c r="G207" s="303">
        <v>10456.209999999999</v>
      </c>
      <c r="H207" s="303">
        <v>200000</v>
      </c>
      <c r="I207" s="303">
        <v>200000</v>
      </c>
    </row>
    <row r="208" spans="1:9" ht="31.2" outlineLevel="6">
      <c r="A208" s="301">
        <v>197</v>
      </c>
      <c r="B208" s="308" t="s">
        <v>537</v>
      </c>
      <c r="C208" s="302" t="s">
        <v>171</v>
      </c>
      <c r="D208" s="302" t="s">
        <v>458</v>
      </c>
      <c r="E208" s="302" t="s">
        <v>602</v>
      </c>
      <c r="F208" s="302" t="s">
        <v>538</v>
      </c>
      <c r="G208" s="303">
        <v>10456.209999999999</v>
      </c>
      <c r="H208" s="303">
        <v>200000</v>
      </c>
      <c r="I208" s="303">
        <v>200000</v>
      </c>
    </row>
    <row r="209" spans="1:9" ht="46.8" outlineLevel="7">
      <c r="A209" s="301">
        <v>198</v>
      </c>
      <c r="B209" s="308" t="s">
        <v>539</v>
      </c>
      <c r="C209" s="302" t="s">
        <v>171</v>
      </c>
      <c r="D209" s="302" t="s">
        <v>458</v>
      </c>
      <c r="E209" s="302" t="s">
        <v>602</v>
      </c>
      <c r="F209" s="302" t="s">
        <v>259</v>
      </c>
      <c r="G209" s="303">
        <v>10456.209999999999</v>
      </c>
      <c r="H209" s="303">
        <v>200000</v>
      </c>
      <c r="I209" s="303">
        <v>200000</v>
      </c>
    </row>
    <row r="210" spans="1:9" ht="15.6" outlineLevel="1">
      <c r="A210" s="301">
        <v>199</v>
      </c>
      <c r="B210" s="308" t="s">
        <v>493</v>
      </c>
      <c r="C210" s="302" t="s">
        <v>171</v>
      </c>
      <c r="D210" s="302" t="s">
        <v>494</v>
      </c>
      <c r="E210" s="302"/>
      <c r="F210" s="302"/>
      <c r="G210" s="303">
        <v>1417400</v>
      </c>
      <c r="H210" s="303">
        <v>1417400</v>
      </c>
      <c r="I210" s="303">
        <v>1417400</v>
      </c>
    </row>
    <row r="211" spans="1:9" ht="15.6" outlineLevel="2">
      <c r="A211" s="301">
        <v>200</v>
      </c>
      <c r="B211" s="308" t="s">
        <v>501</v>
      </c>
      <c r="C211" s="302" t="s">
        <v>171</v>
      </c>
      <c r="D211" s="302" t="s">
        <v>502</v>
      </c>
      <c r="E211" s="302"/>
      <c r="F211" s="302"/>
      <c r="G211" s="303">
        <v>1417400</v>
      </c>
      <c r="H211" s="303">
        <v>1417400</v>
      </c>
      <c r="I211" s="303">
        <v>1417400</v>
      </c>
    </row>
    <row r="212" spans="1:9" ht="31.2" outlineLevel="3">
      <c r="A212" s="301">
        <v>201</v>
      </c>
      <c r="B212" s="308" t="s">
        <v>603</v>
      </c>
      <c r="C212" s="302" t="s">
        <v>171</v>
      </c>
      <c r="D212" s="302" t="s">
        <v>502</v>
      </c>
      <c r="E212" s="302" t="s">
        <v>604</v>
      </c>
      <c r="F212" s="302"/>
      <c r="G212" s="303">
        <v>1417400</v>
      </c>
      <c r="H212" s="303">
        <v>1417400</v>
      </c>
      <c r="I212" s="303">
        <v>1417400</v>
      </c>
    </row>
    <row r="213" spans="1:9" ht="15.6" outlineLevel="4">
      <c r="A213" s="301">
        <v>202</v>
      </c>
      <c r="B213" s="308" t="s">
        <v>605</v>
      </c>
      <c r="C213" s="302" t="s">
        <v>171</v>
      </c>
      <c r="D213" s="302" t="s">
        <v>502</v>
      </c>
      <c r="E213" s="302" t="s">
        <v>606</v>
      </c>
      <c r="F213" s="302"/>
      <c r="G213" s="303">
        <v>1417400</v>
      </c>
      <c r="H213" s="303">
        <v>1417400</v>
      </c>
      <c r="I213" s="303">
        <v>1417400</v>
      </c>
    </row>
    <row r="214" spans="1:9" ht="156" outlineLevel="5">
      <c r="A214" s="301">
        <v>203</v>
      </c>
      <c r="B214" s="309" t="s">
        <v>607</v>
      </c>
      <c r="C214" s="302" t="s">
        <v>171</v>
      </c>
      <c r="D214" s="302" t="s">
        <v>502</v>
      </c>
      <c r="E214" s="302" t="s">
        <v>915</v>
      </c>
      <c r="F214" s="302"/>
      <c r="G214" s="303">
        <v>1417400</v>
      </c>
      <c r="H214" s="303">
        <v>1417400</v>
      </c>
      <c r="I214" s="303">
        <v>1417400</v>
      </c>
    </row>
    <row r="215" spans="1:9" ht="31.2" outlineLevel="6">
      <c r="A215" s="301">
        <v>204</v>
      </c>
      <c r="B215" s="308" t="s">
        <v>608</v>
      </c>
      <c r="C215" s="302" t="s">
        <v>171</v>
      </c>
      <c r="D215" s="302" t="s">
        <v>502</v>
      </c>
      <c r="E215" s="302" t="s">
        <v>915</v>
      </c>
      <c r="F215" s="302" t="s">
        <v>609</v>
      </c>
      <c r="G215" s="303">
        <v>1417400</v>
      </c>
      <c r="H215" s="303">
        <v>1417400</v>
      </c>
      <c r="I215" s="303">
        <v>1417400</v>
      </c>
    </row>
    <row r="216" spans="1:9" ht="15.6" outlineLevel="7">
      <c r="A216" s="301">
        <v>205</v>
      </c>
      <c r="B216" s="308" t="s">
        <v>610</v>
      </c>
      <c r="C216" s="302" t="s">
        <v>171</v>
      </c>
      <c r="D216" s="302" t="s">
        <v>502</v>
      </c>
      <c r="E216" s="302" t="s">
        <v>915</v>
      </c>
      <c r="F216" s="302" t="s">
        <v>314</v>
      </c>
      <c r="G216" s="303">
        <v>1417400</v>
      </c>
      <c r="H216" s="303">
        <v>1417400</v>
      </c>
      <c r="I216" s="303">
        <v>1417400</v>
      </c>
    </row>
    <row r="217" spans="1:9" ht="31.2">
      <c r="A217" s="301">
        <v>206</v>
      </c>
      <c r="B217" s="308" t="s">
        <v>611</v>
      </c>
      <c r="C217" s="302" t="s">
        <v>188</v>
      </c>
      <c r="D217" s="302"/>
      <c r="E217" s="302"/>
      <c r="F217" s="302"/>
      <c r="G217" s="303">
        <v>28362278.890000001</v>
      </c>
      <c r="H217" s="303">
        <v>4115562.89</v>
      </c>
      <c r="I217" s="303">
        <v>4060362.89</v>
      </c>
    </row>
    <row r="218" spans="1:9" ht="15.6" outlineLevel="1">
      <c r="A218" s="301">
        <v>207</v>
      </c>
      <c r="B218" s="308" t="s">
        <v>447</v>
      </c>
      <c r="C218" s="302" t="s">
        <v>188</v>
      </c>
      <c r="D218" s="302" t="s">
        <v>448</v>
      </c>
      <c r="E218" s="302"/>
      <c r="F218" s="302"/>
      <c r="G218" s="303">
        <v>28362278.890000001</v>
      </c>
      <c r="H218" s="303">
        <v>4115562.89</v>
      </c>
      <c r="I218" s="303">
        <v>4060362.89</v>
      </c>
    </row>
    <row r="219" spans="1:9" ht="15.6" outlineLevel="2">
      <c r="A219" s="301">
        <v>208</v>
      </c>
      <c r="B219" s="308" t="s">
        <v>449</v>
      </c>
      <c r="C219" s="302" t="s">
        <v>188</v>
      </c>
      <c r="D219" s="302" t="s">
        <v>450</v>
      </c>
      <c r="E219" s="302"/>
      <c r="F219" s="302"/>
      <c r="G219" s="303">
        <v>3858758.89</v>
      </c>
      <c r="H219" s="303">
        <v>3800062.89</v>
      </c>
      <c r="I219" s="303">
        <v>3744862.89</v>
      </c>
    </row>
    <row r="220" spans="1:9" ht="31.2" outlineLevel="3">
      <c r="A220" s="301">
        <v>209</v>
      </c>
      <c r="B220" s="308" t="s">
        <v>612</v>
      </c>
      <c r="C220" s="302" t="s">
        <v>188</v>
      </c>
      <c r="D220" s="302" t="s">
        <v>450</v>
      </c>
      <c r="E220" s="302" t="s">
        <v>613</v>
      </c>
      <c r="F220" s="302"/>
      <c r="G220" s="303">
        <v>3858758.89</v>
      </c>
      <c r="H220" s="303">
        <v>3800062.89</v>
      </c>
      <c r="I220" s="303">
        <v>3744862.89</v>
      </c>
    </row>
    <row r="221" spans="1:9" ht="31.2" outlineLevel="4">
      <c r="A221" s="301">
        <v>210</v>
      </c>
      <c r="B221" s="308" t="s">
        <v>614</v>
      </c>
      <c r="C221" s="302" t="s">
        <v>188</v>
      </c>
      <c r="D221" s="302" t="s">
        <v>450</v>
      </c>
      <c r="E221" s="302" t="s">
        <v>615</v>
      </c>
      <c r="F221" s="302"/>
      <c r="G221" s="303">
        <v>15200</v>
      </c>
      <c r="H221" s="303">
        <v>2400</v>
      </c>
      <c r="I221" s="303">
        <v>0</v>
      </c>
    </row>
    <row r="222" spans="1:9" ht="124.8" outlineLevel="5">
      <c r="A222" s="301">
        <v>211</v>
      </c>
      <c r="B222" s="309" t="s">
        <v>616</v>
      </c>
      <c r="C222" s="302" t="s">
        <v>188</v>
      </c>
      <c r="D222" s="302" t="s">
        <v>450</v>
      </c>
      <c r="E222" s="302" t="s">
        <v>617</v>
      </c>
      <c r="F222" s="302"/>
      <c r="G222" s="303">
        <v>15200</v>
      </c>
      <c r="H222" s="303">
        <v>2400</v>
      </c>
      <c r="I222" s="303">
        <v>0</v>
      </c>
    </row>
    <row r="223" spans="1:9" ht="15.6" outlineLevel="6">
      <c r="A223" s="301">
        <v>212</v>
      </c>
      <c r="B223" s="308" t="s">
        <v>592</v>
      </c>
      <c r="C223" s="302" t="s">
        <v>188</v>
      </c>
      <c r="D223" s="302" t="s">
        <v>450</v>
      </c>
      <c r="E223" s="302" t="s">
        <v>617</v>
      </c>
      <c r="F223" s="302" t="s">
        <v>593</v>
      </c>
      <c r="G223" s="303">
        <v>15200</v>
      </c>
      <c r="H223" s="303">
        <v>2400</v>
      </c>
      <c r="I223" s="303">
        <v>0</v>
      </c>
    </row>
    <row r="224" spans="1:9" ht="62.4" outlineLevel="7">
      <c r="A224" s="301">
        <v>213</v>
      </c>
      <c r="B224" s="308" t="s">
        <v>618</v>
      </c>
      <c r="C224" s="302" t="s">
        <v>188</v>
      </c>
      <c r="D224" s="302" t="s">
        <v>450</v>
      </c>
      <c r="E224" s="302" t="s">
        <v>617</v>
      </c>
      <c r="F224" s="302" t="s">
        <v>619</v>
      </c>
      <c r="G224" s="303">
        <v>15200</v>
      </c>
      <c r="H224" s="303">
        <v>2400</v>
      </c>
      <c r="I224" s="303">
        <v>0</v>
      </c>
    </row>
    <row r="225" spans="1:9" ht="31.2" outlineLevel="4">
      <c r="A225" s="301">
        <v>214</v>
      </c>
      <c r="B225" s="308" t="s">
        <v>620</v>
      </c>
      <c r="C225" s="302" t="s">
        <v>188</v>
      </c>
      <c r="D225" s="302" t="s">
        <v>450</v>
      </c>
      <c r="E225" s="302" t="s">
        <v>621</v>
      </c>
      <c r="F225" s="302"/>
      <c r="G225" s="303">
        <v>3843558.89</v>
      </c>
      <c r="H225" s="303">
        <v>3797662.89</v>
      </c>
      <c r="I225" s="303">
        <v>3744862.89</v>
      </c>
    </row>
    <row r="226" spans="1:9" ht="93.6" outlineLevel="5">
      <c r="A226" s="301">
        <v>215</v>
      </c>
      <c r="B226" s="308" t="s">
        <v>622</v>
      </c>
      <c r="C226" s="302" t="s">
        <v>188</v>
      </c>
      <c r="D226" s="302" t="s">
        <v>450</v>
      </c>
      <c r="E226" s="302" t="s">
        <v>623</v>
      </c>
      <c r="F226" s="302"/>
      <c r="G226" s="303">
        <v>796732.64</v>
      </c>
      <c r="H226" s="303">
        <v>813162.89</v>
      </c>
      <c r="I226" s="303">
        <v>813162.89</v>
      </c>
    </row>
    <row r="227" spans="1:9" ht="78" outlineLevel="6">
      <c r="A227" s="301">
        <v>216</v>
      </c>
      <c r="B227" s="308" t="s">
        <v>535</v>
      </c>
      <c r="C227" s="302" t="s">
        <v>188</v>
      </c>
      <c r="D227" s="302" t="s">
        <v>450</v>
      </c>
      <c r="E227" s="302" t="s">
        <v>623</v>
      </c>
      <c r="F227" s="302" t="s">
        <v>256</v>
      </c>
      <c r="G227" s="303">
        <v>762735.64</v>
      </c>
      <c r="H227" s="303">
        <v>779162.89</v>
      </c>
      <c r="I227" s="303">
        <v>779162.89</v>
      </c>
    </row>
    <row r="228" spans="1:9" ht="31.2" outlineLevel="7">
      <c r="A228" s="301">
        <v>217</v>
      </c>
      <c r="B228" s="308" t="s">
        <v>536</v>
      </c>
      <c r="C228" s="302" t="s">
        <v>188</v>
      </c>
      <c r="D228" s="302" t="s">
        <v>450</v>
      </c>
      <c r="E228" s="302" t="s">
        <v>623</v>
      </c>
      <c r="F228" s="302" t="s">
        <v>278</v>
      </c>
      <c r="G228" s="303">
        <v>762735.64</v>
      </c>
      <c r="H228" s="303">
        <v>779162.89</v>
      </c>
      <c r="I228" s="303">
        <v>779162.89</v>
      </c>
    </row>
    <row r="229" spans="1:9" ht="31.2" outlineLevel="6">
      <c r="A229" s="301">
        <v>218</v>
      </c>
      <c r="B229" s="308" t="s">
        <v>537</v>
      </c>
      <c r="C229" s="302" t="s">
        <v>188</v>
      </c>
      <c r="D229" s="302" t="s">
        <v>450</v>
      </c>
      <c r="E229" s="302" t="s">
        <v>623</v>
      </c>
      <c r="F229" s="302" t="s">
        <v>538</v>
      </c>
      <c r="G229" s="303">
        <v>33997</v>
      </c>
      <c r="H229" s="303">
        <v>34000</v>
      </c>
      <c r="I229" s="303">
        <v>34000</v>
      </c>
    </row>
    <row r="230" spans="1:9" ht="46.8" outlineLevel="7">
      <c r="A230" s="301">
        <v>219</v>
      </c>
      <c r="B230" s="308" t="s">
        <v>539</v>
      </c>
      <c r="C230" s="302" t="s">
        <v>188</v>
      </c>
      <c r="D230" s="302" t="s">
        <v>450</v>
      </c>
      <c r="E230" s="302" t="s">
        <v>623</v>
      </c>
      <c r="F230" s="302" t="s">
        <v>259</v>
      </c>
      <c r="G230" s="303">
        <v>33997</v>
      </c>
      <c r="H230" s="303">
        <v>34000</v>
      </c>
      <c r="I230" s="303">
        <v>34000</v>
      </c>
    </row>
    <row r="231" spans="1:9" ht="280.8" outlineLevel="5">
      <c r="A231" s="301">
        <v>220</v>
      </c>
      <c r="B231" s="309" t="s">
        <v>1310</v>
      </c>
      <c r="C231" s="302" t="s">
        <v>188</v>
      </c>
      <c r="D231" s="302" t="s">
        <v>450</v>
      </c>
      <c r="E231" s="302" t="s">
        <v>1311</v>
      </c>
      <c r="F231" s="302"/>
      <c r="G231" s="303">
        <v>4957.25</v>
      </c>
      <c r="H231" s="303">
        <v>0</v>
      </c>
      <c r="I231" s="303">
        <v>0</v>
      </c>
    </row>
    <row r="232" spans="1:9" ht="78" outlineLevel="6">
      <c r="A232" s="301">
        <v>221</v>
      </c>
      <c r="B232" s="308" t="s">
        <v>535</v>
      </c>
      <c r="C232" s="302" t="s">
        <v>188</v>
      </c>
      <c r="D232" s="302" t="s">
        <v>450</v>
      </c>
      <c r="E232" s="302" t="s">
        <v>1311</v>
      </c>
      <c r="F232" s="302" t="s">
        <v>256</v>
      </c>
      <c r="G232" s="303">
        <v>4957.25</v>
      </c>
      <c r="H232" s="303">
        <v>0</v>
      </c>
      <c r="I232" s="303">
        <v>0</v>
      </c>
    </row>
    <row r="233" spans="1:9" ht="31.2" outlineLevel="7">
      <c r="A233" s="301">
        <v>222</v>
      </c>
      <c r="B233" s="308" t="s">
        <v>536</v>
      </c>
      <c r="C233" s="302" t="s">
        <v>188</v>
      </c>
      <c r="D233" s="302" t="s">
        <v>450</v>
      </c>
      <c r="E233" s="302" t="s">
        <v>1311</v>
      </c>
      <c r="F233" s="302" t="s">
        <v>278</v>
      </c>
      <c r="G233" s="303">
        <v>4957.25</v>
      </c>
      <c r="H233" s="303">
        <v>0</v>
      </c>
      <c r="I233" s="303">
        <v>0</v>
      </c>
    </row>
    <row r="234" spans="1:9" ht="140.4" outlineLevel="5">
      <c r="A234" s="301">
        <v>223</v>
      </c>
      <c r="B234" s="309" t="s">
        <v>624</v>
      </c>
      <c r="C234" s="302" t="s">
        <v>188</v>
      </c>
      <c r="D234" s="302" t="s">
        <v>450</v>
      </c>
      <c r="E234" s="302" t="s">
        <v>625</v>
      </c>
      <c r="F234" s="302"/>
      <c r="G234" s="303">
        <v>3041869</v>
      </c>
      <c r="H234" s="303">
        <v>2984500</v>
      </c>
      <c r="I234" s="303">
        <v>2931700</v>
      </c>
    </row>
    <row r="235" spans="1:9" ht="78" outlineLevel="6">
      <c r="A235" s="301">
        <v>224</v>
      </c>
      <c r="B235" s="308" t="s">
        <v>535</v>
      </c>
      <c r="C235" s="302" t="s">
        <v>188</v>
      </c>
      <c r="D235" s="302" t="s">
        <v>450</v>
      </c>
      <c r="E235" s="302" t="s">
        <v>625</v>
      </c>
      <c r="F235" s="302" t="s">
        <v>256</v>
      </c>
      <c r="G235" s="303">
        <v>2629769</v>
      </c>
      <c r="H235" s="303">
        <v>2601800</v>
      </c>
      <c r="I235" s="303">
        <v>2601800</v>
      </c>
    </row>
    <row r="236" spans="1:9" ht="31.2" outlineLevel="7">
      <c r="A236" s="301">
        <v>225</v>
      </c>
      <c r="B236" s="308" t="s">
        <v>536</v>
      </c>
      <c r="C236" s="302" t="s">
        <v>188</v>
      </c>
      <c r="D236" s="302" t="s">
        <v>450</v>
      </c>
      <c r="E236" s="302" t="s">
        <v>625</v>
      </c>
      <c r="F236" s="302" t="s">
        <v>278</v>
      </c>
      <c r="G236" s="303">
        <v>2629769</v>
      </c>
      <c r="H236" s="303">
        <v>2601800</v>
      </c>
      <c r="I236" s="303">
        <v>2601800</v>
      </c>
    </row>
    <row r="237" spans="1:9" ht="31.2" outlineLevel="6">
      <c r="A237" s="301">
        <v>226</v>
      </c>
      <c r="B237" s="308" t="s">
        <v>537</v>
      </c>
      <c r="C237" s="302" t="s">
        <v>188</v>
      </c>
      <c r="D237" s="302" t="s">
        <v>450</v>
      </c>
      <c r="E237" s="302" t="s">
        <v>625</v>
      </c>
      <c r="F237" s="302" t="s">
        <v>538</v>
      </c>
      <c r="G237" s="303">
        <v>405735.09</v>
      </c>
      <c r="H237" s="303">
        <v>382700</v>
      </c>
      <c r="I237" s="303">
        <v>329900</v>
      </c>
    </row>
    <row r="238" spans="1:9" ht="46.8" outlineLevel="7">
      <c r="A238" s="301">
        <v>227</v>
      </c>
      <c r="B238" s="308" t="s">
        <v>539</v>
      </c>
      <c r="C238" s="302" t="s">
        <v>188</v>
      </c>
      <c r="D238" s="302" t="s">
        <v>450</v>
      </c>
      <c r="E238" s="302" t="s">
        <v>625</v>
      </c>
      <c r="F238" s="302" t="s">
        <v>259</v>
      </c>
      <c r="G238" s="303">
        <v>405735.09</v>
      </c>
      <c r="H238" s="303">
        <v>382700</v>
      </c>
      <c r="I238" s="303">
        <v>329900</v>
      </c>
    </row>
    <row r="239" spans="1:9" ht="15.6" outlineLevel="6">
      <c r="A239" s="301">
        <v>228</v>
      </c>
      <c r="B239" s="308" t="s">
        <v>592</v>
      </c>
      <c r="C239" s="302" t="s">
        <v>188</v>
      </c>
      <c r="D239" s="302" t="s">
        <v>450</v>
      </c>
      <c r="E239" s="302" t="s">
        <v>625</v>
      </c>
      <c r="F239" s="302" t="s">
        <v>593</v>
      </c>
      <c r="G239" s="303">
        <v>6364.91</v>
      </c>
      <c r="H239" s="303">
        <v>0</v>
      </c>
      <c r="I239" s="303">
        <v>0</v>
      </c>
    </row>
    <row r="240" spans="1:9" ht="15.6" outlineLevel="7">
      <c r="A240" s="301">
        <v>229</v>
      </c>
      <c r="B240" s="308" t="s">
        <v>594</v>
      </c>
      <c r="C240" s="302" t="s">
        <v>188</v>
      </c>
      <c r="D240" s="302" t="s">
        <v>450</v>
      </c>
      <c r="E240" s="302" t="s">
        <v>625</v>
      </c>
      <c r="F240" s="302" t="s">
        <v>595</v>
      </c>
      <c r="G240" s="303">
        <v>6364.91</v>
      </c>
      <c r="H240" s="303">
        <v>0</v>
      </c>
      <c r="I240" s="303">
        <v>0</v>
      </c>
    </row>
    <row r="241" spans="1:9" ht="31.2" outlineLevel="2">
      <c r="A241" s="301">
        <v>230</v>
      </c>
      <c r="B241" s="308" t="s">
        <v>457</v>
      </c>
      <c r="C241" s="302" t="s">
        <v>188</v>
      </c>
      <c r="D241" s="302" t="s">
        <v>458</v>
      </c>
      <c r="E241" s="302"/>
      <c r="F241" s="302"/>
      <c r="G241" s="303">
        <v>24503520</v>
      </c>
      <c r="H241" s="303">
        <v>315500</v>
      </c>
      <c r="I241" s="303">
        <v>315500</v>
      </c>
    </row>
    <row r="242" spans="1:9" ht="31.2" outlineLevel="3">
      <c r="A242" s="301">
        <v>231</v>
      </c>
      <c r="B242" s="308" t="s">
        <v>612</v>
      </c>
      <c r="C242" s="302" t="s">
        <v>188</v>
      </c>
      <c r="D242" s="302" t="s">
        <v>458</v>
      </c>
      <c r="E242" s="302" t="s">
        <v>613</v>
      </c>
      <c r="F242" s="302"/>
      <c r="G242" s="303">
        <v>24503520</v>
      </c>
      <c r="H242" s="303">
        <v>315500</v>
      </c>
      <c r="I242" s="303">
        <v>315500</v>
      </c>
    </row>
    <row r="243" spans="1:9" ht="46.8" outlineLevel="4">
      <c r="A243" s="301">
        <v>232</v>
      </c>
      <c r="B243" s="308" t="s">
        <v>626</v>
      </c>
      <c r="C243" s="302" t="s">
        <v>188</v>
      </c>
      <c r="D243" s="302" t="s">
        <v>458</v>
      </c>
      <c r="E243" s="302" t="s">
        <v>627</v>
      </c>
      <c r="F243" s="302"/>
      <c r="G243" s="303">
        <v>315500</v>
      </c>
      <c r="H243" s="303">
        <v>315500</v>
      </c>
      <c r="I243" s="303">
        <v>315500</v>
      </c>
    </row>
    <row r="244" spans="1:9" ht="171.6" outlineLevel="5">
      <c r="A244" s="301">
        <v>233</v>
      </c>
      <c r="B244" s="309" t="s">
        <v>628</v>
      </c>
      <c r="C244" s="302" t="s">
        <v>188</v>
      </c>
      <c r="D244" s="302" t="s">
        <v>458</v>
      </c>
      <c r="E244" s="302" t="s">
        <v>629</v>
      </c>
      <c r="F244" s="302"/>
      <c r="G244" s="303">
        <v>315500</v>
      </c>
      <c r="H244" s="303">
        <v>315500</v>
      </c>
      <c r="I244" s="303">
        <v>315500</v>
      </c>
    </row>
    <row r="245" spans="1:9" ht="31.2" outlineLevel="6">
      <c r="A245" s="301">
        <v>234</v>
      </c>
      <c r="B245" s="308" t="s">
        <v>537</v>
      </c>
      <c r="C245" s="302" t="s">
        <v>188</v>
      </c>
      <c r="D245" s="302" t="s">
        <v>458</v>
      </c>
      <c r="E245" s="302" t="s">
        <v>629</v>
      </c>
      <c r="F245" s="302" t="s">
        <v>538</v>
      </c>
      <c r="G245" s="303">
        <v>315500</v>
      </c>
      <c r="H245" s="303">
        <v>315500</v>
      </c>
      <c r="I245" s="303">
        <v>315500</v>
      </c>
    </row>
    <row r="246" spans="1:9" ht="46.8" outlineLevel="7">
      <c r="A246" s="301">
        <v>235</v>
      </c>
      <c r="B246" s="308" t="s">
        <v>539</v>
      </c>
      <c r="C246" s="302" t="s">
        <v>188</v>
      </c>
      <c r="D246" s="302" t="s">
        <v>458</v>
      </c>
      <c r="E246" s="302" t="s">
        <v>629</v>
      </c>
      <c r="F246" s="302" t="s">
        <v>259</v>
      </c>
      <c r="G246" s="303">
        <v>315500</v>
      </c>
      <c r="H246" s="303">
        <v>315500</v>
      </c>
      <c r="I246" s="303">
        <v>315500</v>
      </c>
    </row>
    <row r="247" spans="1:9" ht="31.2" outlineLevel="4">
      <c r="A247" s="301">
        <v>236</v>
      </c>
      <c r="B247" s="308" t="s">
        <v>630</v>
      </c>
      <c r="C247" s="302" t="s">
        <v>188</v>
      </c>
      <c r="D247" s="302" t="s">
        <v>458</v>
      </c>
      <c r="E247" s="302" t="s">
        <v>631</v>
      </c>
      <c r="F247" s="302"/>
      <c r="G247" s="303">
        <v>24188020</v>
      </c>
      <c r="H247" s="303">
        <v>0</v>
      </c>
      <c r="I247" s="303">
        <v>0</v>
      </c>
    </row>
    <row r="248" spans="1:9" ht="78" outlineLevel="5">
      <c r="A248" s="301">
        <v>237</v>
      </c>
      <c r="B248" s="308" t="s">
        <v>1312</v>
      </c>
      <c r="C248" s="302" t="s">
        <v>188</v>
      </c>
      <c r="D248" s="302" t="s">
        <v>458</v>
      </c>
      <c r="E248" s="302" t="s">
        <v>1116</v>
      </c>
      <c r="F248" s="302"/>
      <c r="G248" s="303">
        <v>3315000</v>
      </c>
      <c r="H248" s="303">
        <v>0</v>
      </c>
      <c r="I248" s="303">
        <v>0</v>
      </c>
    </row>
    <row r="249" spans="1:9" ht="15.6" outlineLevel="6">
      <c r="A249" s="301">
        <v>238</v>
      </c>
      <c r="B249" s="308" t="s">
        <v>592</v>
      </c>
      <c r="C249" s="302" t="s">
        <v>188</v>
      </c>
      <c r="D249" s="302" t="s">
        <v>458</v>
      </c>
      <c r="E249" s="302" t="s">
        <v>1116</v>
      </c>
      <c r="F249" s="302" t="s">
        <v>593</v>
      </c>
      <c r="G249" s="303">
        <v>3315000</v>
      </c>
      <c r="H249" s="303">
        <v>0</v>
      </c>
      <c r="I249" s="303">
        <v>0</v>
      </c>
    </row>
    <row r="250" spans="1:9" ht="62.4" outlineLevel="7">
      <c r="A250" s="301">
        <v>239</v>
      </c>
      <c r="B250" s="308" t="s">
        <v>618</v>
      </c>
      <c r="C250" s="302" t="s">
        <v>188</v>
      </c>
      <c r="D250" s="302" t="s">
        <v>458</v>
      </c>
      <c r="E250" s="302" t="s">
        <v>1116</v>
      </c>
      <c r="F250" s="302" t="s">
        <v>619</v>
      </c>
      <c r="G250" s="303">
        <v>3315000</v>
      </c>
      <c r="H250" s="303">
        <v>0</v>
      </c>
      <c r="I250" s="303">
        <v>0</v>
      </c>
    </row>
    <row r="251" spans="1:9" ht="78" outlineLevel="5">
      <c r="A251" s="301">
        <v>240</v>
      </c>
      <c r="B251" s="308" t="s">
        <v>1313</v>
      </c>
      <c r="C251" s="302" t="s">
        <v>188</v>
      </c>
      <c r="D251" s="302" t="s">
        <v>458</v>
      </c>
      <c r="E251" s="302" t="s">
        <v>1117</v>
      </c>
      <c r="F251" s="302"/>
      <c r="G251" s="303">
        <v>15392000</v>
      </c>
      <c r="H251" s="303">
        <v>0</v>
      </c>
      <c r="I251" s="303">
        <v>0</v>
      </c>
    </row>
    <row r="252" spans="1:9" ht="15.6" outlineLevel="6">
      <c r="A252" s="301">
        <v>241</v>
      </c>
      <c r="B252" s="308" t="s">
        <v>592</v>
      </c>
      <c r="C252" s="302" t="s">
        <v>188</v>
      </c>
      <c r="D252" s="302" t="s">
        <v>458</v>
      </c>
      <c r="E252" s="302" t="s">
        <v>1117</v>
      </c>
      <c r="F252" s="302" t="s">
        <v>593</v>
      </c>
      <c r="G252" s="303">
        <v>15392000</v>
      </c>
      <c r="H252" s="303">
        <v>0</v>
      </c>
      <c r="I252" s="303">
        <v>0</v>
      </c>
    </row>
    <row r="253" spans="1:9" ht="62.4" outlineLevel="7">
      <c r="A253" s="301">
        <v>242</v>
      </c>
      <c r="B253" s="308" t="s">
        <v>618</v>
      </c>
      <c r="C253" s="302" t="s">
        <v>188</v>
      </c>
      <c r="D253" s="302" t="s">
        <v>458</v>
      </c>
      <c r="E253" s="302" t="s">
        <v>1117</v>
      </c>
      <c r="F253" s="302" t="s">
        <v>619</v>
      </c>
      <c r="G253" s="303">
        <v>15392000</v>
      </c>
      <c r="H253" s="303">
        <v>0</v>
      </c>
      <c r="I253" s="303">
        <v>0</v>
      </c>
    </row>
    <row r="254" spans="1:9" ht="62.4" outlineLevel="5">
      <c r="A254" s="301">
        <v>243</v>
      </c>
      <c r="B254" s="308" t="s">
        <v>1314</v>
      </c>
      <c r="C254" s="302" t="s">
        <v>188</v>
      </c>
      <c r="D254" s="302" t="s">
        <v>458</v>
      </c>
      <c r="E254" s="302" t="s">
        <v>1118</v>
      </c>
      <c r="F254" s="302"/>
      <c r="G254" s="303">
        <v>5429000</v>
      </c>
      <c r="H254" s="303">
        <v>0</v>
      </c>
      <c r="I254" s="303">
        <v>0</v>
      </c>
    </row>
    <row r="255" spans="1:9" ht="15.6" outlineLevel="6">
      <c r="A255" s="301">
        <v>244</v>
      </c>
      <c r="B255" s="308" t="s">
        <v>592</v>
      </c>
      <c r="C255" s="302" t="s">
        <v>188</v>
      </c>
      <c r="D255" s="302" t="s">
        <v>458</v>
      </c>
      <c r="E255" s="302" t="s">
        <v>1118</v>
      </c>
      <c r="F255" s="302" t="s">
        <v>593</v>
      </c>
      <c r="G255" s="303">
        <v>5429000</v>
      </c>
      <c r="H255" s="303">
        <v>0</v>
      </c>
      <c r="I255" s="303">
        <v>0</v>
      </c>
    </row>
    <row r="256" spans="1:9" ht="62.4" outlineLevel="7">
      <c r="A256" s="301">
        <v>245</v>
      </c>
      <c r="B256" s="308" t="s">
        <v>618</v>
      </c>
      <c r="C256" s="302" t="s">
        <v>188</v>
      </c>
      <c r="D256" s="302" t="s">
        <v>458</v>
      </c>
      <c r="E256" s="302" t="s">
        <v>1118</v>
      </c>
      <c r="F256" s="302" t="s">
        <v>619</v>
      </c>
      <c r="G256" s="303">
        <v>5429000</v>
      </c>
      <c r="H256" s="303">
        <v>0</v>
      </c>
      <c r="I256" s="303">
        <v>0</v>
      </c>
    </row>
    <row r="257" spans="1:9" ht="62.4" outlineLevel="5">
      <c r="A257" s="301">
        <v>246</v>
      </c>
      <c r="B257" s="308" t="s">
        <v>1315</v>
      </c>
      <c r="C257" s="302" t="s">
        <v>188</v>
      </c>
      <c r="D257" s="302" t="s">
        <v>458</v>
      </c>
      <c r="E257" s="302" t="s">
        <v>917</v>
      </c>
      <c r="F257" s="302"/>
      <c r="G257" s="303">
        <v>7710</v>
      </c>
      <c r="H257" s="303">
        <v>0</v>
      </c>
      <c r="I257" s="303">
        <v>0</v>
      </c>
    </row>
    <row r="258" spans="1:9" ht="15.6" outlineLevel="6">
      <c r="A258" s="301">
        <v>247</v>
      </c>
      <c r="B258" s="308" t="s">
        <v>592</v>
      </c>
      <c r="C258" s="302" t="s">
        <v>188</v>
      </c>
      <c r="D258" s="302" t="s">
        <v>458</v>
      </c>
      <c r="E258" s="302" t="s">
        <v>917</v>
      </c>
      <c r="F258" s="302" t="s">
        <v>593</v>
      </c>
      <c r="G258" s="303">
        <v>7710</v>
      </c>
      <c r="H258" s="303">
        <v>0</v>
      </c>
      <c r="I258" s="303">
        <v>0</v>
      </c>
    </row>
    <row r="259" spans="1:9" ht="62.4" outlineLevel="7">
      <c r="A259" s="301">
        <v>248</v>
      </c>
      <c r="B259" s="308" t="s">
        <v>618</v>
      </c>
      <c r="C259" s="302" t="s">
        <v>188</v>
      </c>
      <c r="D259" s="302" t="s">
        <v>458</v>
      </c>
      <c r="E259" s="302" t="s">
        <v>917</v>
      </c>
      <c r="F259" s="302" t="s">
        <v>619</v>
      </c>
      <c r="G259" s="303">
        <v>7710</v>
      </c>
      <c r="H259" s="303">
        <v>0</v>
      </c>
      <c r="I259" s="303">
        <v>0</v>
      </c>
    </row>
    <row r="260" spans="1:9" ht="62.4" outlineLevel="5">
      <c r="A260" s="301">
        <v>249</v>
      </c>
      <c r="B260" s="308" t="s">
        <v>1316</v>
      </c>
      <c r="C260" s="302" t="s">
        <v>188</v>
      </c>
      <c r="D260" s="302" t="s">
        <v>458</v>
      </c>
      <c r="E260" s="302" t="s">
        <v>918</v>
      </c>
      <c r="F260" s="302"/>
      <c r="G260" s="303">
        <v>32310</v>
      </c>
      <c r="H260" s="303">
        <v>0</v>
      </c>
      <c r="I260" s="303">
        <v>0</v>
      </c>
    </row>
    <row r="261" spans="1:9" ht="15.6" outlineLevel="6">
      <c r="A261" s="301">
        <v>250</v>
      </c>
      <c r="B261" s="308" t="s">
        <v>592</v>
      </c>
      <c r="C261" s="302" t="s">
        <v>188</v>
      </c>
      <c r="D261" s="302" t="s">
        <v>458</v>
      </c>
      <c r="E261" s="302" t="s">
        <v>918</v>
      </c>
      <c r="F261" s="302" t="s">
        <v>593</v>
      </c>
      <c r="G261" s="303">
        <v>32310</v>
      </c>
      <c r="H261" s="303">
        <v>0</v>
      </c>
      <c r="I261" s="303">
        <v>0</v>
      </c>
    </row>
    <row r="262" spans="1:9" ht="62.4" outlineLevel="7">
      <c r="A262" s="301">
        <v>251</v>
      </c>
      <c r="B262" s="308" t="s">
        <v>618</v>
      </c>
      <c r="C262" s="302" t="s">
        <v>188</v>
      </c>
      <c r="D262" s="302" t="s">
        <v>458</v>
      </c>
      <c r="E262" s="302" t="s">
        <v>918</v>
      </c>
      <c r="F262" s="302" t="s">
        <v>619</v>
      </c>
      <c r="G262" s="303">
        <v>32310</v>
      </c>
      <c r="H262" s="303">
        <v>0</v>
      </c>
      <c r="I262" s="303">
        <v>0</v>
      </c>
    </row>
    <row r="263" spans="1:9" ht="46.8" outlineLevel="5">
      <c r="A263" s="301">
        <v>252</v>
      </c>
      <c r="B263" s="308" t="s">
        <v>1317</v>
      </c>
      <c r="C263" s="302" t="s">
        <v>188</v>
      </c>
      <c r="D263" s="302" t="s">
        <v>458</v>
      </c>
      <c r="E263" s="302" t="s">
        <v>919</v>
      </c>
      <c r="F263" s="302"/>
      <c r="G263" s="303">
        <v>12000</v>
      </c>
      <c r="H263" s="303">
        <v>0</v>
      </c>
      <c r="I263" s="303">
        <v>0</v>
      </c>
    </row>
    <row r="264" spans="1:9" ht="15.6" outlineLevel="6">
      <c r="A264" s="301">
        <v>253</v>
      </c>
      <c r="B264" s="308" t="s">
        <v>592</v>
      </c>
      <c r="C264" s="302" t="s">
        <v>188</v>
      </c>
      <c r="D264" s="302" t="s">
        <v>458</v>
      </c>
      <c r="E264" s="302" t="s">
        <v>919</v>
      </c>
      <c r="F264" s="302" t="s">
        <v>593</v>
      </c>
      <c r="G264" s="303">
        <v>12000</v>
      </c>
      <c r="H264" s="303">
        <v>0</v>
      </c>
      <c r="I264" s="303">
        <v>0</v>
      </c>
    </row>
    <row r="265" spans="1:9" ht="62.4" outlineLevel="7">
      <c r="A265" s="301">
        <v>254</v>
      </c>
      <c r="B265" s="308" t="s">
        <v>618</v>
      </c>
      <c r="C265" s="302" t="s">
        <v>188</v>
      </c>
      <c r="D265" s="302" t="s">
        <v>458</v>
      </c>
      <c r="E265" s="302" t="s">
        <v>919</v>
      </c>
      <c r="F265" s="302" t="s">
        <v>619</v>
      </c>
      <c r="G265" s="303">
        <v>12000</v>
      </c>
      <c r="H265" s="303">
        <v>0</v>
      </c>
      <c r="I265" s="303">
        <v>0</v>
      </c>
    </row>
    <row r="266" spans="1:9" ht="31.2">
      <c r="A266" s="301">
        <v>255</v>
      </c>
      <c r="B266" s="308" t="s">
        <v>632</v>
      </c>
      <c r="C266" s="302" t="s">
        <v>191</v>
      </c>
      <c r="D266" s="302"/>
      <c r="E266" s="302"/>
      <c r="F266" s="302"/>
      <c r="G266" s="303">
        <v>47954849.579999998</v>
      </c>
      <c r="H266" s="303">
        <v>45302800</v>
      </c>
      <c r="I266" s="303">
        <v>45302800</v>
      </c>
    </row>
    <row r="267" spans="1:9" ht="15.6" outlineLevel="1">
      <c r="A267" s="301">
        <v>256</v>
      </c>
      <c r="B267" s="308" t="s">
        <v>493</v>
      </c>
      <c r="C267" s="302" t="s">
        <v>191</v>
      </c>
      <c r="D267" s="302" t="s">
        <v>494</v>
      </c>
      <c r="E267" s="302"/>
      <c r="F267" s="302"/>
      <c r="G267" s="303">
        <v>47954849.579999998</v>
      </c>
      <c r="H267" s="303">
        <v>45302800</v>
      </c>
      <c r="I267" s="303">
        <v>45302800</v>
      </c>
    </row>
    <row r="268" spans="1:9" ht="15.6" outlineLevel="2">
      <c r="A268" s="301">
        <v>257</v>
      </c>
      <c r="B268" s="308" t="s">
        <v>497</v>
      </c>
      <c r="C268" s="302" t="s">
        <v>191</v>
      </c>
      <c r="D268" s="302" t="s">
        <v>498</v>
      </c>
      <c r="E268" s="302"/>
      <c r="F268" s="302"/>
      <c r="G268" s="303">
        <v>41260061.979999997</v>
      </c>
      <c r="H268" s="303">
        <v>38918500</v>
      </c>
      <c r="I268" s="303">
        <v>38918500</v>
      </c>
    </row>
    <row r="269" spans="1:9" ht="31.2" outlineLevel="3">
      <c r="A269" s="301">
        <v>258</v>
      </c>
      <c r="B269" s="308" t="s">
        <v>633</v>
      </c>
      <c r="C269" s="302" t="s">
        <v>191</v>
      </c>
      <c r="D269" s="302" t="s">
        <v>498</v>
      </c>
      <c r="E269" s="302" t="s">
        <v>634</v>
      </c>
      <c r="F269" s="302"/>
      <c r="G269" s="303">
        <v>41260061.979999997</v>
      </c>
      <c r="H269" s="303">
        <v>38918500</v>
      </c>
      <c r="I269" s="303">
        <v>38918500</v>
      </c>
    </row>
    <row r="270" spans="1:9" ht="31.2" outlineLevel="4">
      <c r="A270" s="301">
        <v>259</v>
      </c>
      <c r="B270" s="308" t="s">
        <v>635</v>
      </c>
      <c r="C270" s="302" t="s">
        <v>191</v>
      </c>
      <c r="D270" s="302" t="s">
        <v>498</v>
      </c>
      <c r="E270" s="302" t="s">
        <v>636</v>
      </c>
      <c r="F270" s="302"/>
      <c r="G270" s="303">
        <v>41260061.979999997</v>
      </c>
      <c r="H270" s="303">
        <v>38918500</v>
      </c>
      <c r="I270" s="303">
        <v>38918500</v>
      </c>
    </row>
    <row r="271" spans="1:9" ht="140.4" outlineLevel="5">
      <c r="A271" s="301">
        <v>260</v>
      </c>
      <c r="B271" s="309" t="s">
        <v>637</v>
      </c>
      <c r="C271" s="302" t="s">
        <v>191</v>
      </c>
      <c r="D271" s="302" t="s">
        <v>498</v>
      </c>
      <c r="E271" s="302" t="s">
        <v>638</v>
      </c>
      <c r="F271" s="302"/>
      <c r="G271" s="303">
        <v>39876810</v>
      </c>
      <c r="H271" s="303">
        <v>38918500</v>
      </c>
      <c r="I271" s="303">
        <v>38918500</v>
      </c>
    </row>
    <row r="272" spans="1:9" ht="46.8" outlineLevel="6">
      <c r="A272" s="301">
        <v>261</v>
      </c>
      <c r="B272" s="308" t="s">
        <v>639</v>
      </c>
      <c r="C272" s="302" t="s">
        <v>191</v>
      </c>
      <c r="D272" s="302" t="s">
        <v>498</v>
      </c>
      <c r="E272" s="302" t="s">
        <v>638</v>
      </c>
      <c r="F272" s="302" t="s">
        <v>640</v>
      </c>
      <c r="G272" s="303">
        <v>39876810</v>
      </c>
      <c r="H272" s="303">
        <v>38918500</v>
      </c>
      <c r="I272" s="303">
        <v>38918500</v>
      </c>
    </row>
    <row r="273" spans="1:9" ht="15.6" outlineLevel="7">
      <c r="A273" s="301">
        <v>262</v>
      </c>
      <c r="B273" s="308" t="s">
        <v>641</v>
      </c>
      <c r="C273" s="302" t="s">
        <v>191</v>
      </c>
      <c r="D273" s="302" t="s">
        <v>498</v>
      </c>
      <c r="E273" s="302" t="s">
        <v>638</v>
      </c>
      <c r="F273" s="302" t="s">
        <v>642</v>
      </c>
      <c r="G273" s="303">
        <v>39876810</v>
      </c>
      <c r="H273" s="303">
        <v>38918500</v>
      </c>
      <c r="I273" s="303">
        <v>38918500</v>
      </c>
    </row>
    <row r="274" spans="1:9" ht="78" outlineLevel="5">
      <c r="A274" s="301">
        <v>263</v>
      </c>
      <c r="B274" s="308" t="s">
        <v>920</v>
      </c>
      <c r="C274" s="302" t="s">
        <v>191</v>
      </c>
      <c r="D274" s="302" t="s">
        <v>498</v>
      </c>
      <c r="E274" s="302" t="s">
        <v>1119</v>
      </c>
      <c r="F274" s="302"/>
      <c r="G274" s="303">
        <v>1383251.98</v>
      </c>
      <c r="H274" s="303">
        <v>0</v>
      </c>
      <c r="I274" s="303">
        <v>0</v>
      </c>
    </row>
    <row r="275" spans="1:9" ht="46.8" outlineLevel="6">
      <c r="A275" s="301">
        <v>264</v>
      </c>
      <c r="B275" s="308" t="s">
        <v>639</v>
      </c>
      <c r="C275" s="302" t="s">
        <v>191</v>
      </c>
      <c r="D275" s="302" t="s">
        <v>498</v>
      </c>
      <c r="E275" s="302" t="s">
        <v>1119</v>
      </c>
      <c r="F275" s="302" t="s">
        <v>640</v>
      </c>
      <c r="G275" s="303">
        <v>1383251.98</v>
      </c>
      <c r="H275" s="303">
        <v>0</v>
      </c>
      <c r="I275" s="303">
        <v>0</v>
      </c>
    </row>
    <row r="276" spans="1:9" ht="15.6" outlineLevel="7">
      <c r="A276" s="301">
        <v>265</v>
      </c>
      <c r="B276" s="308" t="s">
        <v>641</v>
      </c>
      <c r="C276" s="302" t="s">
        <v>191</v>
      </c>
      <c r="D276" s="302" t="s">
        <v>498</v>
      </c>
      <c r="E276" s="302" t="s">
        <v>1119</v>
      </c>
      <c r="F276" s="302" t="s">
        <v>642</v>
      </c>
      <c r="G276" s="303">
        <v>1383251.98</v>
      </c>
      <c r="H276" s="303">
        <v>0</v>
      </c>
      <c r="I276" s="303">
        <v>0</v>
      </c>
    </row>
    <row r="277" spans="1:9" ht="15.6" outlineLevel="2">
      <c r="A277" s="301">
        <v>266</v>
      </c>
      <c r="B277" s="308" t="s">
        <v>499</v>
      </c>
      <c r="C277" s="302" t="s">
        <v>191</v>
      </c>
      <c r="D277" s="302" t="s">
        <v>500</v>
      </c>
      <c r="E277" s="302"/>
      <c r="F277" s="302"/>
      <c r="G277" s="303">
        <v>141177.60000000001</v>
      </c>
      <c r="H277" s="303">
        <v>53200</v>
      </c>
      <c r="I277" s="303">
        <v>53200</v>
      </c>
    </row>
    <row r="278" spans="1:9" ht="31.2" outlineLevel="3">
      <c r="A278" s="301">
        <v>267</v>
      </c>
      <c r="B278" s="308" t="s">
        <v>633</v>
      </c>
      <c r="C278" s="302" t="s">
        <v>191</v>
      </c>
      <c r="D278" s="302" t="s">
        <v>500</v>
      </c>
      <c r="E278" s="302" t="s">
        <v>634</v>
      </c>
      <c r="F278" s="302"/>
      <c r="G278" s="303">
        <v>141177.60000000001</v>
      </c>
      <c r="H278" s="303">
        <v>53200</v>
      </c>
      <c r="I278" s="303">
        <v>53200</v>
      </c>
    </row>
    <row r="279" spans="1:9" ht="93.6" outlineLevel="4">
      <c r="A279" s="301">
        <v>268</v>
      </c>
      <c r="B279" s="308" t="s">
        <v>643</v>
      </c>
      <c r="C279" s="302" t="s">
        <v>191</v>
      </c>
      <c r="D279" s="302" t="s">
        <v>500</v>
      </c>
      <c r="E279" s="302" t="s">
        <v>644</v>
      </c>
      <c r="F279" s="302"/>
      <c r="G279" s="303">
        <v>141177.60000000001</v>
      </c>
      <c r="H279" s="303">
        <v>53200</v>
      </c>
      <c r="I279" s="303">
        <v>53200</v>
      </c>
    </row>
    <row r="280" spans="1:9" ht="187.2" outlineLevel="5">
      <c r="A280" s="301">
        <v>269</v>
      </c>
      <c r="B280" s="309" t="s">
        <v>645</v>
      </c>
      <c r="C280" s="302" t="s">
        <v>191</v>
      </c>
      <c r="D280" s="302" t="s">
        <v>500</v>
      </c>
      <c r="E280" s="302" t="s">
        <v>646</v>
      </c>
      <c r="F280" s="302"/>
      <c r="G280" s="303">
        <v>141177.60000000001</v>
      </c>
      <c r="H280" s="303">
        <v>53200</v>
      </c>
      <c r="I280" s="303">
        <v>53200</v>
      </c>
    </row>
    <row r="281" spans="1:9" ht="31.2" outlineLevel="6">
      <c r="A281" s="301">
        <v>270</v>
      </c>
      <c r="B281" s="308" t="s">
        <v>647</v>
      </c>
      <c r="C281" s="302" t="s">
        <v>191</v>
      </c>
      <c r="D281" s="302" t="s">
        <v>500</v>
      </c>
      <c r="E281" s="302" t="s">
        <v>646</v>
      </c>
      <c r="F281" s="302" t="s">
        <v>648</v>
      </c>
      <c r="G281" s="303">
        <v>141177.60000000001</v>
      </c>
      <c r="H281" s="303">
        <v>53200</v>
      </c>
      <c r="I281" s="303">
        <v>53200</v>
      </c>
    </row>
    <row r="282" spans="1:9" ht="31.2" outlineLevel="7">
      <c r="A282" s="301">
        <v>271</v>
      </c>
      <c r="B282" s="308" t="s">
        <v>649</v>
      </c>
      <c r="C282" s="302" t="s">
        <v>191</v>
      </c>
      <c r="D282" s="302" t="s">
        <v>500</v>
      </c>
      <c r="E282" s="302" t="s">
        <v>646</v>
      </c>
      <c r="F282" s="302" t="s">
        <v>650</v>
      </c>
      <c r="G282" s="303">
        <v>141177.60000000001</v>
      </c>
      <c r="H282" s="303">
        <v>53200</v>
      </c>
      <c r="I282" s="303">
        <v>53200</v>
      </c>
    </row>
    <row r="283" spans="1:9" ht="15.6" outlineLevel="2">
      <c r="A283" s="301">
        <v>272</v>
      </c>
      <c r="B283" s="308" t="s">
        <v>503</v>
      </c>
      <c r="C283" s="302" t="s">
        <v>191</v>
      </c>
      <c r="D283" s="302" t="s">
        <v>504</v>
      </c>
      <c r="E283" s="302"/>
      <c r="F283" s="302"/>
      <c r="G283" s="303">
        <v>6553610</v>
      </c>
      <c r="H283" s="303">
        <v>6331100</v>
      </c>
      <c r="I283" s="303">
        <v>6331100</v>
      </c>
    </row>
    <row r="284" spans="1:9" ht="31.2" outlineLevel="3">
      <c r="A284" s="301">
        <v>273</v>
      </c>
      <c r="B284" s="308" t="s">
        <v>633</v>
      </c>
      <c r="C284" s="302" t="s">
        <v>191</v>
      </c>
      <c r="D284" s="302" t="s">
        <v>504</v>
      </c>
      <c r="E284" s="302" t="s">
        <v>634</v>
      </c>
      <c r="F284" s="302"/>
      <c r="G284" s="303">
        <v>6553610</v>
      </c>
      <c r="H284" s="303">
        <v>6331100</v>
      </c>
      <c r="I284" s="303">
        <v>6331100</v>
      </c>
    </row>
    <row r="285" spans="1:9" ht="93.6" outlineLevel="4">
      <c r="A285" s="301">
        <v>274</v>
      </c>
      <c r="B285" s="308" t="s">
        <v>643</v>
      </c>
      <c r="C285" s="302" t="s">
        <v>191</v>
      </c>
      <c r="D285" s="302" t="s">
        <v>504</v>
      </c>
      <c r="E285" s="302" t="s">
        <v>644</v>
      </c>
      <c r="F285" s="302"/>
      <c r="G285" s="303">
        <v>6553610</v>
      </c>
      <c r="H285" s="303">
        <v>6331100</v>
      </c>
      <c r="I285" s="303">
        <v>6331100</v>
      </c>
    </row>
    <row r="286" spans="1:9" ht="265.2" outlineLevel="5">
      <c r="A286" s="301">
        <v>275</v>
      </c>
      <c r="B286" s="309" t="s">
        <v>651</v>
      </c>
      <c r="C286" s="302" t="s">
        <v>191</v>
      </c>
      <c r="D286" s="302" t="s">
        <v>504</v>
      </c>
      <c r="E286" s="302" t="s">
        <v>652</v>
      </c>
      <c r="F286" s="302"/>
      <c r="G286" s="303">
        <v>6553610</v>
      </c>
      <c r="H286" s="303">
        <v>6331100</v>
      </c>
      <c r="I286" s="303">
        <v>6331100</v>
      </c>
    </row>
    <row r="287" spans="1:9" ht="78" outlineLevel="6">
      <c r="A287" s="301">
        <v>276</v>
      </c>
      <c r="B287" s="308" t="s">
        <v>535</v>
      </c>
      <c r="C287" s="302" t="s">
        <v>191</v>
      </c>
      <c r="D287" s="302" t="s">
        <v>504</v>
      </c>
      <c r="E287" s="302" t="s">
        <v>652</v>
      </c>
      <c r="F287" s="302" t="s">
        <v>256</v>
      </c>
      <c r="G287" s="303">
        <v>5851767.5700000003</v>
      </c>
      <c r="H287" s="303">
        <v>5507475.2800000003</v>
      </c>
      <c r="I287" s="303">
        <v>5507475.2800000003</v>
      </c>
    </row>
    <row r="288" spans="1:9" ht="31.2" outlineLevel="7">
      <c r="A288" s="301">
        <v>277</v>
      </c>
      <c r="B288" s="308" t="s">
        <v>536</v>
      </c>
      <c r="C288" s="302" t="s">
        <v>191</v>
      </c>
      <c r="D288" s="302" t="s">
        <v>504</v>
      </c>
      <c r="E288" s="302" t="s">
        <v>652</v>
      </c>
      <c r="F288" s="302" t="s">
        <v>278</v>
      </c>
      <c r="G288" s="303">
        <v>5851767.5700000003</v>
      </c>
      <c r="H288" s="303">
        <v>5507475.2800000003</v>
      </c>
      <c r="I288" s="303">
        <v>5507475.2800000003</v>
      </c>
    </row>
    <row r="289" spans="1:9" ht="31.2" outlineLevel="6">
      <c r="A289" s="301">
        <v>278</v>
      </c>
      <c r="B289" s="308" t="s">
        <v>537</v>
      </c>
      <c r="C289" s="302" t="s">
        <v>191</v>
      </c>
      <c r="D289" s="302" t="s">
        <v>504</v>
      </c>
      <c r="E289" s="302" t="s">
        <v>652</v>
      </c>
      <c r="F289" s="302" t="s">
        <v>538</v>
      </c>
      <c r="G289" s="303">
        <v>699737.49</v>
      </c>
      <c r="H289" s="303">
        <v>823624.72</v>
      </c>
      <c r="I289" s="303">
        <v>823624.72</v>
      </c>
    </row>
    <row r="290" spans="1:9" ht="46.8" outlineLevel="7">
      <c r="A290" s="301">
        <v>279</v>
      </c>
      <c r="B290" s="308" t="s">
        <v>539</v>
      </c>
      <c r="C290" s="302" t="s">
        <v>191</v>
      </c>
      <c r="D290" s="302" t="s">
        <v>504</v>
      </c>
      <c r="E290" s="302" t="s">
        <v>652</v>
      </c>
      <c r="F290" s="302" t="s">
        <v>259</v>
      </c>
      <c r="G290" s="303">
        <v>699737.49</v>
      </c>
      <c r="H290" s="303">
        <v>823624.72</v>
      </c>
      <c r="I290" s="303">
        <v>823624.72</v>
      </c>
    </row>
    <row r="291" spans="1:9" ht="15.6" outlineLevel="6">
      <c r="A291" s="301">
        <v>280</v>
      </c>
      <c r="B291" s="308" t="s">
        <v>592</v>
      </c>
      <c r="C291" s="302" t="s">
        <v>191</v>
      </c>
      <c r="D291" s="302" t="s">
        <v>504</v>
      </c>
      <c r="E291" s="302" t="s">
        <v>652</v>
      </c>
      <c r="F291" s="302" t="s">
        <v>593</v>
      </c>
      <c r="G291" s="303">
        <v>2104.94</v>
      </c>
      <c r="H291" s="303">
        <v>0</v>
      </c>
      <c r="I291" s="303">
        <v>0</v>
      </c>
    </row>
    <row r="292" spans="1:9" ht="15.6" outlineLevel="7">
      <c r="A292" s="301">
        <v>281</v>
      </c>
      <c r="B292" s="308" t="s">
        <v>594</v>
      </c>
      <c r="C292" s="302" t="s">
        <v>191</v>
      </c>
      <c r="D292" s="302" t="s">
        <v>504</v>
      </c>
      <c r="E292" s="302" t="s">
        <v>652</v>
      </c>
      <c r="F292" s="302" t="s">
        <v>595</v>
      </c>
      <c r="G292" s="303">
        <v>2104.94</v>
      </c>
      <c r="H292" s="303">
        <v>0</v>
      </c>
      <c r="I292" s="303">
        <v>0</v>
      </c>
    </row>
    <row r="293" spans="1:9" ht="31.2">
      <c r="A293" s="301">
        <v>282</v>
      </c>
      <c r="B293" s="308" t="s">
        <v>653</v>
      </c>
      <c r="C293" s="302" t="s">
        <v>194</v>
      </c>
      <c r="D293" s="302"/>
      <c r="E293" s="302"/>
      <c r="F293" s="302"/>
      <c r="G293" s="303">
        <v>99141998.859999999</v>
      </c>
      <c r="H293" s="303">
        <v>74462863.719999999</v>
      </c>
      <c r="I293" s="303">
        <v>73970530.379999995</v>
      </c>
    </row>
    <row r="294" spans="1:9" ht="15.6" outlineLevel="1">
      <c r="A294" s="301">
        <v>283</v>
      </c>
      <c r="B294" s="308" t="s">
        <v>447</v>
      </c>
      <c r="C294" s="302" t="s">
        <v>194</v>
      </c>
      <c r="D294" s="302" t="s">
        <v>448</v>
      </c>
      <c r="E294" s="302"/>
      <c r="F294" s="302"/>
      <c r="G294" s="303">
        <v>29380092.68</v>
      </c>
      <c r="H294" s="303">
        <v>14050025</v>
      </c>
      <c r="I294" s="303">
        <v>13697450</v>
      </c>
    </row>
    <row r="295" spans="1:9" ht="15.6" outlineLevel="2">
      <c r="A295" s="301">
        <v>284</v>
      </c>
      <c r="B295" s="308" t="s">
        <v>451</v>
      </c>
      <c r="C295" s="302" t="s">
        <v>194</v>
      </c>
      <c r="D295" s="302" t="s">
        <v>452</v>
      </c>
      <c r="E295" s="302"/>
      <c r="F295" s="302"/>
      <c r="G295" s="303">
        <v>17363000</v>
      </c>
      <c r="H295" s="303">
        <v>13456325</v>
      </c>
      <c r="I295" s="303">
        <v>13022250</v>
      </c>
    </row>
    <row r="296" spans="1:9" ht="31.2" outlineLevel="3">
      <c r="A296" s="301">
        <v>285</v>
      </c>
      <c r="B296" s="308" t="s">
        <v>654</v>
      </c>
      <c r="C296" s="302" t="s">
        <v>194</v>
      </c>
      <c r="D296" s="302" t="s">
        <v>452</v>
      </c>
      <c r="E296" s="302" t="s">
        <v>655</v>
      </c>
      <c r="F296" s="302"/>
      <c r="G296" s="303">
        <v>17363000</v>
      </c>
      <c r="H296" s="303">
        <v>13456325</v>
      </c>
      <c r="I296" s="303">
        <v>13022250</v>
      </c>
    </row>
    <row r="297" spans="1:9" ht="31.2" outlineLevel="4">
      <c r="A297" s="301">
        <v>286</v>
      </c>
      <c r="B297" s="308" t="s">
        <v>656</v>
      </c>
      <c r="C297" s="302" t="s">
        <v>194</v>
      </c>
      <c r="D297" s="302" t="s">
        <v>452</v>
      </c>
      <c r="E297" s="302" t="s">
        <v>657</v>
      </c>
      <c r="F297" s="302"/>
      <c r="G297" s="303">
        <v>17363000</v>
      </c>
      <c r="H297" s="303">
        <v>13456325</v>
      </c>
      <c r="I297" s="303">
        <v>13022250</v>
      </c>
    </row>
    <row r="298" spans="1:9" ht="78" outlineLevel="5">
      <c r="A298" s="301">
        <v>287</v>
      </c>
      <c r="B298" s="308" t="s">
        <v>658</v>
      </c>
      <c r="C298" s="302" t="s">
        <v>194</v>
      </c>
      <c r="D298" s="302" t="s">
        <v>452</v>
      </c>
      <c r="E298" s="302" t="s">
        <v>659</v>
      </c>
      <c r="F298" s="302"/>
      <c r="G298" s="303">
        <v>17363000</v>
      </c>
      <c r="H298" s="303">
        <v>13456325</v>
      </c>
      <c r="I298" s="303">
        <v>13022250</v>
      </c>
    </row>
    <row r="299" spans="1:9" ht="15.6" outlineLevel="6">
      <c r="A299" s="301">
        <v>288</v>
      </c>
      <c r="B299" s="308" t="s">
        <v>592</v>
      </c>
      <c r="C299" s="302" t="s">
        <v>194</v>
      </c>
      <c r="D299" s="302" t="s">
        <v>452</v>
      </c>
      <c r="E299" s="302" t="s">
        <v>659</v>
      </c>
      <c r="F299" s="302" t="s">
        <v>593</v>
      </c>
      <c r="G299" s="303">
        <v>17363000</v>
      </c>
      <c r="H299" s="303">
        <v>13456325</v>
      </c>
      <c r="I299" s="303">
        <v>13022250</v>
      </c>
    </row>
    <row r="300" spans="1:9" ht="62.4" outlineLevel="7">
      <c r="A300" s="301">
        <v>289</v>
      </c>
      <c r="B300" s="308" t="s">
        <v>618</v>
      </c>
      <c r="C300" s="302" t="s">
        <v>194</v>
      </c>
      <c r="D300" s="302" t="s">
        <v>452</v>
      </c>
      <c r="E300" s="302" t="s">
        <v>659</v>
      </c>
      <c r="F300" s="302" t="s">
        <v>619</v>
      </c>
      <c r="G300" s="303">
        <v>17363000</v>
      </c>
      <c r="H300" s="303">
        <v>13456325</v>
      </c>
      <c r="I300" s="303">
        <v>13022250</v>
      </c>
    </row>
    <row r="301" spans="1:9" ht="15.6" outlineLevel="2">
      <c r="A301" s="301">
        <v>290</v>
      </c>
      <c r="B301" s="308" t="s">
        <v>453</v>
      </c>
      <c r="C301" s="302" t="s">
        <v>194</v>
      </c>
      <c r="D301" s="302" t="s">
        <v>454</v>
      </c>
      <c r="E301" s="302"/>
      <c r="F301" s="302"/>
      <c r="G301" s="303">
        <v>8648392.6799999997</v>
      </c>
      <c r="H301" s="303">
        <v>593700</v>
      </c>
      <c r="I301" s="303">
        <v>675200</v>
      </c>
    </row>
    <row r="302" spans="1:9" ht="31.2" outlineLevel="3">
      <c r="A302" s="301">
        <v>291</v>
      </c>
      <c r="B302" s="308" t="s">
        <v>654</v>
      </c>
      <c r="C302" s="302" t="s">
        <v>194</v>
      </c>
      <c r="D302" s="302" t="s">
        <v>454</v>
      </c>
      <c r="E302" s="302" t="s">
        <v>655</v>
      </c>
      <c r="F302" s="302"/>
      <c r="G302" s="303">
        <v>8648392.6799999997</v>
      </c>
      <c r="H302" s="303">
        <v>593700</v>
      </c>
      <c r="I302" s="303">
        <v>675200</v>
      </c>
    </row>
    <row r="303" spans="1:9" ht="62.4" outlineLevel="4">
      <c r="A303" s="301">
        <v>292</v>
      </c>
      <c r="B303" s="308" t="s">
        <v>1302</v>
      </c>
      <c r="C303" s="302" t="s">
        <v>194</v>
      </c>
      <c r="D303" s="302" t="s">
        <v>454</v>
      </c>
      <c r="E303" s="302" t="s">
        <v>660</v>
      </c>
      <c r="F303" s="302"/>
      <c r="G303" s="303">
        <v>8642374.0800000001</v>
      </c>
      <c r="H303" s="303">
        <v>593700</v>
      </c>
      <c r="I303" s="303">
        <v>675200</v>
      </c>
    </row>
    <row r="304" spans="1:9" ht="93.6" outlineLevel="5">
      <c r="A304" s="301">
        <v>293</v>
      </c>
      <c r="B304" s="308" t="s">
        <v>661</v>
      </c>
      <c r="C304" s="302" t="s">
        <v>194</v>
      </c>
      <c r="D304" s="302" t="s">
        <v>454</v>
      </c>
      <c r="E304" s="302" t="s">
        <v>662</v>
      </c>
      <c r="F304" s="302"/>
      <c r="G304" s="303">
        <v>884899.6</v>
      </c>
      <c r="H304" s="303">
        <v>591886</v>
      </c>
      <c r="I304" s="303">
        <v>673386</v>
      </c>
    </row>
    <row r="305" spans="1:9" ht="31.2" outlineLevel="6">
      <c r="A305" s="301">
        <v>294</v>
      </c>
      <c r="B305" s="308" t="s">
        <v>537</v>
      </c>
      <c r="C305" s="302" t="s">
        <v>194</v>
      </c>
      <c r="D305" s="302" t="s">
        <v>454</v>
      </c>
      <c r="E305" s="302" t="s">
        <v>662</v>
      </c>
      <c r="F305" s="302" t="s">
        <v>538</v>
      </c>
      <c r="G305" s="303">
        <v>884899.6</v>
      </c>
      <c r="H305" s="303">
        <v>591886</v>
      </c>
      <c r="I305" s="303">
        <v>673386</v>
      </c>
    </row>
    <row r="306" spans="1:9" ht="46.8" outlineLevel="7">
      <c r="A306" s="301">
        <v>295</v>
      </c>
      <c r="B306" s="308" t="s">
        <v>539</v>
      </c>
      <c r="C306" s="302" t="s">
        <v>194</v>
      </c>
      <c r="D306" s="302" t="s">
        <v>454</v>
      </c>
      <c r="E306" s="302" t="s">
        <v>662</v>
      </c>
      <c r="F306" s="302" t="s">
        <v>259</v>
      </c>
      <c r="G306" s="303">
        <v>884899.6</v>
      </c>
      <c r="H306" s="303">
        <v>591886</v>
      </c>
      <c r="I306" s="303">
        <v>673386</v>
      </c>
    </row>
    <row r="307" spans="1:9" ht="109.2" outlineLevel="5">
      <c r="A307" s="301">
        <v>296</v>
      </c>
      <c r="B307" s="309" t="s">
        <v>663</v>
      </c>
      <c r="C307" s="302" t="s">
        <v>194</v>
      </c>
      <c r="D307" s="302" t="s">
        <v>454</v>
      </c>
      <c r="E307" s="302" t="s">
        <v>664</v>
      </c>
      <c r="F307" s="302"/>
      <c r="G307" s="303">
        <v>91986.81</v>
      </c>
      <c r="H307" s="303">
        <v>1814</v>
      </c>
      <c r="I307" s="303">
        <v>1814</v>
      </c>
    </row>
    <row r="308" spans="1:9" ht="31.2" outlineLevel="6">
      <c r="A308" s="301">
        <v>297</v>
      </c>
      <c r="B308" s="308" t="s">
        <v>537</v>
      </c>
      <c r="C308" s="302" t="s">
        <v>194</v>
      </c>
      <c r="D308" s="302" t="s">
        <v>454</v>
      </c>
      <c r="E308" s="302" t="s">
        <v>664</v>
      </c>
      <c r="F308" s="302" t="s">
        <v>538</v>
      </c>
      <c r="G308" s="303">
        <v>91986.81</v>
      </c>
      <c r="H308" s="303">
        <v>1814</v>
      </c>
      <c r="I308" s="303">
        <v>1814</v>
      </c>
    </row>
    <row r="309" spans="1:9" ht="46.8" outlineLevel="7">
      <c r="A309" s="301">
        <v>298</v>
      </c>
      <c r="B309" s="308" t="s">
        <v>539</v>
      </c>
      <c r="C309" s="302" t="s">
        <v>194</v>
      </c>
      <c r="D309" s="302" t="s">
        <v>454</v>
      </c>
      <c r="E309" s="302" t="s">
        <v>664</v>
      </c>
      <c r="F309" s="302" t="s">
        <v>259</v>
      </c>
      <c r="G309" s="303">
        <v>91986.81</v>
      </c>
      <c r="H309" s="303">
        <v>1814</v>
      </c>
      <c r="I309" s="303">
        <v>1814</v>
      </c>
    </row>
    <row r="310" spans="1:9" ht="109.2" outlineLevel="5">
      <c r="A310" s="301">
        <v>299</v>
      </c>
      <c r="B310" s="309" t="s">
        <v>1121</v>
      </c>
      <c r="C310" s="302" t="s">
        <v>194</v>
      </c>
      <c r="D310" s="302" t="s">
        <v>454</v>
      </c>
      <c r="E310" s="302" t="s">
        <v>1120</v>
      </c>
      <c r="F310" s="302"/>
      <c r="G310" s="303">
        <v>7665487.6699999999</v>
      </c>
      <c r="H310" s="303">
        <v>0</v>
      </c>
      <c r="I310" s="303">
        <v>0</v>
      </c>
    </row>
    <row r="311" spans="1:9" ht="31.2" outlineLevel="6">
      <c r="A311" s="301">
        <v>300</v>
      </c>
      <c r="B311" s="308" t="s">
        <v>537</v>
      </c>
      <c r="C311" s="302" t="s">
        <v>194</v>
      </c>
      <c r="D311" s="302" t="s">
        <v>454</v>
      </c>
      <c r="E311" s="302" t="s">
        <v>1120</v>
      </c>
      <c r="F311" s="302" t="s">
        <v>538</v>
      </c>
      <c r="G311" s="303">
        <v>7665487.6699999999</v>
      </c>
      <c r="H311" s="303">
        <v>0</v>
      </c>
      <c r="I311" s="303">
        <v>0</v>
      </c>
    </row>
    <row r="312" spans="1:9" ht="46.8" outlineLevel="7">
      <c r="A312" s="301">
        <v>301</v>
      </c>
      <c r="B312" s="308" t="s">
        <v>539</v>
      </c>
      <c r="C312" s="302" t="s">
        <v>194</v>
      </c>
      <c r="D312" s="302" t="s">
        <v>454</v>
      </c>
      <c r="E312" s="302" t="s">
        <v>1120</v>
      </c>
      <c r="F312" s="302" t="s">
        <v>259</v>
      </c>
      <c r="G312" s="303">
        <v>7665487.6699999999</v>
      </c>
      <c r="H312" s="303">
        <v>0</v>
      </c>
      <c r="I312" s="303">
        <v>0</v>
      </c>
    </row>
    <row r="313" spans="1:9" ht="31.2" outlineLevel="4">
      <c r="A313" s="301">
        <v>302</v>
      </c>
      <c r="B313" s="308" t="s">
        <v>921</v>
      </c>
      <c r="C313" s="302" t="s">
        <v>194</v>
      </c>
      <c r="D313" s="302" t="s">
        <v>454</v>
      </c>
      <c r="E313" s="302" t="s">
        <v>922</v>
      </c>
      <c r="F313" s="302"/>
      <c r="G313" s="303">
        <v>6018.6</v>
      </c>
      <c r="H313" s="303">
        <v>0</v>
      </c>
      <c r="I313" s="303">
        <v>0</v>
      </c>
    </row>
    <row r="314" spans="1:9" ht="78" outlineLevel="5">
      <c r="A314" s="301">
        <v>303</v>
      </c>
      <c r="B314" s="308" t="s">
        <v>923</v>
      </c>
      <c r="C314" s="302" t="s">
        <v>194</v>
      </c>
      <c r="D314" s="302" t="s">
        <v>454</v>
      </c>
      <c r="E314" s="302" t="s">
        <v>924</v>
      </c>
      <c r="F314" s="302"/>
      <c r="G314" s="303">
        <v>6018.6</v>
      </c>
      <c r="H314" s="303">
        <v>0</v>
      </c>
      <c r="I314" s="303">
        <v>0</v>
      </c>
    </row>
    <row r="315" spans="1:9" ht="31.2" outlineLevel="6">
      <c r="A315" s="301">
        <v>304</v>
      </c>
      <c r="B315" s="308" t="s">
        <v>537</v>
      </c>
      <c r="C315" s="302" t="s">
        <v>194</v>
      </c>
      <c r="D315" s="302" t="s">
        <v>454</v>
      </c>
      <c r="E315" s="302" t="s">
        <v>924</v>
      </c>
      <c r="F315" s="302" t="s">
        <v>538</v>
      </c>
      <c r="G315" s="303">
        <v>6018.6</v>
      </c>
      <c r="H315" s="303">
        <v>0</v>
      </c>
      <c r="I315" s="303">
        <v>0</v>
      </c>
    </row>
    <row r="316" spans="1:9" ht="46.8" outlineLevel="7">
      <c r="A316" s="301">
        <v>305</v>
      </c>
      <c r="B316" s="308" t="s">
        <v>539</v>
      </c>
      <c r="C316" s="302" t="s">
        <v>194</v>
      </c>
      <c r="D316" s="302" t="s">
        <v>454</v>
      </c>
      <c r="E316" s="302" t="s">
        <v>924</v>
      </c>
      <c r="F316" s="302" t="s">
        <v>259</v>
      </c>
      <c r="G316" s="303">
        <v>6018.6</v>
      </c>
      <c r="H316" s="303">
        <v>0</v>
      </c>
      <c r="I316" s="303">
        <v>0</v>
      </c>
    </row>
    <row r="317" spans="1:9" ht="15.6" outlineLevel="2">
      <c r="A317" s="301">
        <v>306</v>
      </c>
      <c r="B317" s="308" t="s">
        <v>455</v>
      </c>
      <c r="C317" s="302" t="s">
        <v>194</v>
      </c>
      <c r="D317" s="302" t="s">
        <v>456</v>
      </c>
      <c r="E317" s="302"/>
      <c r="F317" s="302"/>
      <c r="G317" s="303">
        <v>3368700</v>
      </c>
      <c r="H317" s="303">
        <v>0</v>
      </c>
      <c r="I317" s="303">
        <v>0</v>
      </c>
    </row>
    <row r="318" spans="1:9" ht="62.4" outlineLevel="3">
      <c r="A318" s="301">
        <v>307</v>
      </c>
      <c r="B318" s="308" t="s">
        <v>665</v>
      </c>
      <c r="C318" s="302" t="s">
        <v>194</v>
      </c>
      <c r="D318" s="302" t="s">
        <v>456</v>
      </c>
      <c r="E318" s="302" t="s">
        <v>666</v>
      </c>
      <c r="F318" s="302"/>
      <c r="G318" s="303">
        <v>3368700</v>
      </c>
      <c r="H318" s="303">
        <v>0</v>
      </c>
      <c r="I318" s="303">
        <v>0</v>
      </c>
    </row>
    <row r="319" spans="1:9" ht="46.8" outlineLevel="4">
      <c r="A319" s="301">
        <v>308</v>
      </c>
      <c r="B319" s="308" t="s">
        <v>667</v>
      </c>
      <c r="C319" s="302" t="s">
        <v>194</v>
      </c>
      <c r="D319" s="302" t="s">
        <v>456</v>
      </c>
      <c r="E319" s="302" t="s">
        <v>668</v>
      </c>
      <c r="F319" s="302"/>
      <c r="G319" s="303">
        <v>3368700</v>
      </c>
      <c r="H319" s="303">
        <v>0</v>
      </c>
      <c r="I319" s="303">
        <v>0</v>
      </c>
    </row>
    <row r="320" spans="1:9" ht="171.6" outlineLevel="5">
      <c r="A320" s="301">
        <v>309</v>
      </c>
      <c r="B320" s="309" t="s">
        <v>925</v>
      </c>
      <c r="C320" s="302" t="s">
        <v>194</v>
      </c>
      <c r="D320" s="302" t="s">
        <v>456</v>
      </c>
      <c r="E320" s="302" t="s">
        <v>926</v>
      </c>
      <c r="F320" s="302"/>
      <c r="G320" s="303">
        <v>3368700</v>
      </c>
      <c r="H320" s="303">
        <v>0</v>
      </c>
      <c r="I320" s="303">
        <v>0</v>
      </c>
    </row>
    <row r="321" spans="1:9" ht="31.2" outlineLevel="6">
      <c r="A321" s="301">
        <v>310</v>
      </c>
      <c r="B321" s="308" t="s">
        <v>537</v>
      </c>
      <c r="C321" s="302" t="s">
        <v>194</v>
      </c>
      <c r="D321" s="302" t="s">
        <v>456</v>
      </c>
      <c r="E321" s="302" t="s">
        <v>926</v>
      </c>
      <c r="F321" s="302" t="s">
        <v>538</v>
      </c>
      <c r="G321" s="303">
        <v>3368700</v>
      </c>
      <c r="H321" s="303">
        <v>0</v>
      </c>
      <c r="I321" s="303">
        <v>0</v>
      </c>
    </row>
    <row r="322" spans="1:9" ht="46.8" outlineLevel="7">
      <c r="A322" s="301">
        <v>311</v>
      </c>
      <c r="B322" s="308" t="s">
        <v>539</v>
      </c>
      <c r="C322" s="302" t="s">
        <v>194</v>
      </c>
      <c r="D322" s="302" t="s">
        <v>456</v>
      </c>
      <c r="E322" s="302" t="s">
        <v>926</v>
      </c>
      <c r="F322" s="302" t="s">
        <v>259</v>
      </c>
      <c r="G322" s="303">
        <v>3368700</v>
      </c>
      <c r="H322" s="303">
        <v>0</v>
      </c>
      <c r="I322" s="303">
        <v>0</v>
      </c>
    </row>
    <row r="323" spans="1:9" ht="15.6" outlineLevel="1">
      <c r="A323" s="301">
        <v>312</v>
      </c>
      <c r="B323" s="308" t="s">
        <v>459</v>
      </c>
      <c r="C323" s="302" t="s">
        <v>194</v>
      </c>
      <c r="D323" s="302" t="s">
        <v>460</v>
      </c>
      <c r="E323" s="302"/>
      <c r="F323" s="302"/>
      <c r="G323" s="303">
        <v>47420275.630000003</v>
      </c>
      <c r="H323" s="303">
        <v>43910002</v>
      </c>
      <c r="I323" s="303">
        <v>43910002</v>
      </c>
    </row>
    <row r="324" spans="1:9" ht="15.6" outlineLevel="2">
      <c r="A324" s="301">
        <v>313</v>
      </c>
      <c r="B324" s="308" t="s">
        <v>461</v>
      </c>
      <c r="C324" s="302" t="s">
        <v>194</v>
      </c>
      <c r="D324" s="302" t="s">
        <v>462</v>
      </c>
      <c r="E324" s="302"/>
      <c r="F324" s="302"/>
      <c r="G324" s="303">
        <v>130384.02</v>
      </c>
      <c r="H324" s="303">
        <v>0</v>
      </c>
      <c r="I324" s="303">
        <v>0</v>
      </c>
    </row>
    <row r="325" spans="1:9" ht="46.8" outlineLevel="3">
      <c r="A325" s="301">
        <v>314</v>
      </c>
      <c r="B325" s="308" t="s">
        <v>578</v>
      </c>
      <c r="C325" s="302" t="s">
        <v>194</v>
      </c>
      <c r="D325" s="302" t="s">
        <v>462</v>
      </c>
      <c r="E325" s="302" t="s">
        <v>579</v>
      </c>
      <c r="F325" s="302"/>
      <c r="G325" s="303">
        <v>130384.02</v>
      </c>
      <c r="H325" s="303">
        <v>0</v>
      </c>
      <c r="I325" s="303">
        <v>0</v>
      </c>
    </row>
    <row r="326" spans="1:9" ht="31.2" outlineLevel="4">
      <c r="A326" s="301">
        <v>315</v>
      </c>
      <c r="B326" s="308" t="s">
        <v>584</v>
      </c>
      <c r="C326" s="302" t="s">
        <v>194</v>
      </c>
      <c r="D326" s="302" t="s">
        <v>462</v>
      </c>
      <c r="E326" s="302" t="s">
        <v>585</v>
      </c>
      <c r="F326" s="302"/>
      <c r="G326" s="303">
        <v>130384.02</v>
      </c>
      <c r="H326" s="303">
        <v>0</v>
      </c>
      <c r="I326" s="303">
        <v>0</v>
      </c>
    </row>
    <row r="327" spans="1:9" ht="93.6" outlineLevel="5">
      <c r="A327" s="301">
        <v>316</v>
      </c>
      <c r="B327" s="308" t="s">
        <v>590</v>
      </c>
      <c r="C327" s="302" t="s">
        <v>194</v>
      </c>
      <c r="D327" s="302" t="s">
        <v>462</v>
      </c>
      <c r="E327" s="302" t="s">
        <v>591</v>
      </c>
      <c r="F327" s="302"/>
      <c r="G327" s="303">
        <v>130384.02</v>
      </c>
      <c r="H327" s="303">
        <v>0</v>
      </c>
      <c r="I327" s="303">
        <v>0</v>
      </c>
    </row>
    <row r="328" spans="1:9" ht="31.2" outlineLevel="6">
      <c r="A328" s="301">
        <v>317</v>
      </c>
      <c r="B328" s="308" t="s">
        <v>537</v>
      </c>
      <c r="C328" s="302" t="s">
        <v>194</v>
      </c>
      <c r="D328" s="302" t="s">
        <v>462</v>
      </c>
      <c r="E328" s="302" t="s">
        <v>591</v>
      </c>
      <c r="F328" s="302" t="s">
        <v>538</v>
      </c>
      <c r="G328" s="303">
        <v>130384.02</v>
      </c>
      <c r="H328" s="303">
        <v>0</v>
      </c>
      <c r="I328" s="303">
        <v>0</v>
      </c>
    </row>
    <row r="329" spans="1:9" ht="46.8" outlineLevel="7">
      <c r="A329" s="301">
        <v>318</v>
      </c>
      <c r="B329" s="308" t="s">
        <v>539</v>
      </c>
      <c r="C329" s="302" t="s">
        <v>194</v>
      </c>
      <c r="D329" s="302" t="s">
        <v>462</v>
      </c>
      <c r="E329" s="302" t="s">
        <v>591</v>
      </c>
      <c r="F329" s="302" t="s">
        <v>259</v>
      </c>
      <c r="G329" s="303">
        <v>130384.02</v>
      </c>
      <c r="H329" s="303">
        <v>0</v>
      </c>
      <c r="I329" s="303">
        <v>0</v>
      </c>
    </row>
    <row r="330" spans="1:9" ht="15.6" outlineLevel="2">
      <c r="A330" s="301">
        <v>319</v>
      </c>
      <c r="B330" s="308" t="s">
        <v>463</v>
      </c>
      <c r="C330" s="302" t="s">
        <v>194</v>
      </c>
      <c r="D330" s="302" t="s">
        <v>464</v>
      </c>
      <c r="E330" s="302"/>
      <c r="F330" s="302"/>
      <c r="G330" s="303">
        <v>38356400</v>
      </c>
      <c r="H330" s="303">
        <v>39349900</v>
      </c>
      <c r="I330" s="303">
        <v>39349900</v>
      </c>
    </row>
    <row r="331" spans="1:9" ht="46.8" outlineLevel="3">
      <c r="A331" s="301">
        <v>320</v>
      </c>
      <c r="B331" s="308" t="s">
        <v>669</v>
      </c>
      <c r="C331" s="302" t="s">
        <v>194</v>
      </c>
      <c r="D331" s="302" t="s">
        <v>464</v>
      </c>
      <c r="E331" s="302" t="s">
        <v>670</v>
      </c>
      <c r="F331" s="302"/>
      <c r="G331" s="303">
        <v>38356400</v>
      </c>
      <c r="H331" s="303">
        <v>39349900</v>
      </c>
      <c r="I331" s="303">
        <v>39349900</v>
      </c>
    </row>
    <row r="332" spans="1:9" ht="31.2" outlineLevel="4">
      <c r="A332" s="301">
        <v>321</v>
      </c>
      <c r="B332" s="308" t="s">
        <v>671</v>
      </c>
      <c r="C332" s="302" t="s">
        <v>194</v>
      </c>
      <c r="D332" s="302" t="s">
        <v>464</v>
      </c>
      <c r="E332" s="302" t="s">
        <v>672</v>
      </c>
      <c r="F332" s="302"/>
      <c r="G332" s="303">
        <v>38356400</v>
      </c>
      <c r="H332" s="303">
        <v>39349900</v>
      </c>
      <c r="I332" s="303">
        <v>39349900</v>
      </c>
    </row>
    <row r="333" spans="1:9" ht="109.2" outlineLevel="5">
      <c r="A333" s="301">
        <v>322</v>
      </c>
      <c r="B333" s="309" t="s">
        <v>673</v>
      </c>
      <c r="C333" s="302" t="s">
        <v>194</v>
      </c>
      <c r="D333" s="302" t="s">
        <v>464</v>
      </c>
      <c r="E333" s="302" t="s">
        <v>674</v>
      </c>
      <c r="F333" s="302"/>
      <c r="G333" s="303">
        <v>0</v>
      </c>
      <c r="H333" s="303">
        <v>300000</v>
      </c>
      <c r="I333" s="303">
        <v>300000</v>
      </c>
    </row>
    <row r="334" spans="1:9" ht="31.2" outlineLevel="6">
      <c r="A334" s="301">
        <v>323</v>
      </c>
      <c r="B334" s="308" t="s">
        <v>537</v>
      </c>
      <c r="C334" s="302" t="s">
        <v>194</v>
      </c>
      <c r="D334" s="302" t="s">
        <v>464</v>
      </c>
      <c r="E334" s="302" t="s">
        <v>674</v>
      </c>
      <c r="F334" s="302" t="s">
        <v>538</v>
      </c>
      <c r="G334" s="303">
        <v>0</v>
      </c>
      <c r="H334" s="303">
        <v>300000</v>
      </c>
      <c r="I334" s="303">
        <v>300000</v>
      </c>
    </row>
    <row r="335" spans="1:9" ht="46.8" outlineLevel="7">
      <c r="A335" s="301">
        <v>324</v>
      </c>
      <c r="B335" s="308" t="s">
        <v>539</v>
      </c>
      <c r="C335" s="302" t="s">
        <v>194</v>
      </c>
      <c r="D335" s="302" t="s">
        <v>464</v>
      </c>
      <c r="E335" s="302" t="s">
        <v>674</v>
      </c>
      <c r="F335" s="302" t="s">
        <v>259</v>
      </c>
      <c r="G335" s="303">
        <v>0</v>
      </c>
      <c r="H335" s="303">
        <v>300000</v>
      </c>
      <c r="I335" s="303">
        <v>300000</v>
      </c>
    </row>
    <row r="336" spans="1:9" ht="187.2" outlineLevel="5">
      <c r="A336" s="301">
        <v>325</v>
      </c>
      <c r="B336" s="309" t="s">
        <v>675</v>
      </c>
      <c r="C336" s="302" t="s">
        <v>194</v>
      </c>
      <c r="D336" s="302" t="s">
        <v>464</v>
      </c>
      <c r="E336" s="302" t="s">
        <v>676</v>
      </c>
      <c r="F336" s="302"/>
      <c r="G336" s="303">
        <v>38356400</v>
      </c>
      <c r="H336" s="303">
        <v>39049900</v>
      </c>
      <c r="I336" s="303">
        <v>39049900</v>
      </c>
    </row>
    <row r="337" spans="1:9" ht="15.6" outlineLevel="6">
      <c r="A337" s="301">
        <v>326</v>
      </c>
      <c r="B337" s="308" t="s">
        <v>592</v>
      </c>
      <c r="C337" s="302" t="s">
        <v>194</v>
      </c>
      <c r="D337" s="302" t="s">
        <v>464</v>
      </c>
      <c r="E337" s="302" t="s">
        <v>676</v>
      </c>
      <c r="F337" s="302" t="s">
        <v>593</v>
      </c>
      <c r="G337" s="303">
        <v>38356400</v>
      </c>
      <c r="H337" s="303">
        <v>39049900</v>
      </c>
      <c r="I337" s="303">
        <v>39049900</v>
      </c>
    </row>
    <row r="338" spans="1:9" ht="62.4" outlineLevel="7">
      <c r="A338" s="301">
        <v>327</v>
      </c>
      <c r="B338" s="308" t="s">
        <v>618</v>
      </c>
      <c r="C338" s="302" t="s">
        <v>194</v>
      </c>
      <c r="D338" s="302" t="s">
        <v>464</v>
      </c>
      <c r="E338" s="302" t="s">
        <v>676</v>
      </c>
      <c r="F338" s="302" t="s">
        <v>619</v>
      </c>
      <c r="G338" s="303">
        <v>38356400</v>
      </c>
      <c r="H338" s="303">
        <v>39049900</v>
      </c>
      <c r="I338" s="303">
        <v>39049900</v>
      </c>
    </row>
    <row r="339" spans="1:9" ht="31.2" outlineLevel="2">
      <c r="A339" s="301">
        <v>328</v>
      </c>
      <c r="B339" s="308" t="s">
        <v>465</v>
      </c>
      <c r="C339" s="302" t="s">
        <v>194</v>
      </c>
      <c r="D339" s="302" t="s">
        <v>466</v>
      </c>
      <c r="E339" s="302"/>
      <c r="F339" s="302"/>
      <c r="G339" s="303">
        <v>8933491.6099999994</v>
      </c>
      <c r="H339" s="303">
        <v>4560102</v>
      </c>
      <c r="I339" s="303">
        <v>4560102</v>
      </c>
    </row>
    <row r="340" spans="1:9" ht="46.8" outlineLevel="3">
      <c r="A340" s="301">
        <v>329</v>
      </c>
      <c r="B340" s="308" t="s">
        <v>669</v>
      </c>
      <c r="C340" s="302" t="s">
        <v>194</v>
      </c>
      <c r="D340" s="302" t="s">
        <v>466</v>
      </c>
      <c r="E340" s="302" t="s">
        <v>670</v>
      </c>
      <c r="F340" s="302"/>
      <c r="G340" s="303">
        <v>8901554.4499999993</v>
      </c>
      <c r="H340" s="303">
        <v>4560102</v>
      </c>
      <c r="I340" s="303">
        <v>4560102</v>
      </c>
    </row>
    <row r="341" spans="1:9" ht="31.2" outlineLevel="4">
      <c r="A341" s="301">
        <v>330</v>
      </c>
      <c r="B341" s="308" t="s">
        <v>671</v>
      </c>
      <c r="C341" s="302" t="s">
        <v>194</v>
      </c>
      <c r="D341" s="302" t="s">
        <v>466</v>
      </c>
      <c r="E341" s="302" t="s">
        <v>672</v>
      </c>
      <c r="F341" s="302"/>
      <c r="G341" s="303">
        <v>4351648.67</v>
      </c>
      <c r="H341" s="303">
        <v>0</v>
      </c>
      <c r="I341" s="303">
        <v>0</v>
      </c>
    </row>
    <row r="342" spans="1:9" ht="265.2" outlineLevel="5">
      <c r="A342" s="301">
        <v>331</v>
      </c>
      <c r="B342" s="309" t="s">
        <v>1123</v>
      </c>
      <c r="C342" s="302" t="s">
        <v>194</v>
      </c>
      <c r="D342" s="302" t="s">
        <v>466</v>
      </c>
      <c r="E342" s="302" t="s">
        <v>1122</v>
      </c>
      <c r="F342" s="302"/>
      <c r="G342" s="303">
        <v>4304295</v>
      </c>
      <c r="H342" s="303">
        <v>0</v>
      </c>
      <c r="I342" s="303">
        <v>0</v>
      </c>
    </row>
    <row r="343" spans="1:9" ht="31.2" outlineLevel="6">
      <c r="A343" s="301">
        <v>332</v>
      </c>
      <c r="B343" s="308" t="s">
        <v>537</v>
      </c>
      <c r="C343" s="302" t="s">
        <v>194</v>
      </c>
      <c r="D343" s="302" t="s">
        <v>466</v>
      </c>
      <c r="E343" s="302" t="s">
        <v>1122</v>
      </c>
      <c r="F343" s="302" t="s">
        <v>538</v>
      </c>
      <c r="G343" s="303">
        <v>4304295</v>
      </c>
      <c r="H343" s="303">
        <v>0</v>
      </c>
      <c r="I343" s="303">
        <v>0</v>
      </c>
    </row>
    <row r="344" spans="1:9" ht="46.8" outlineLevel="7">
      <c r="A344" s="301">
        <v>333</v>
      </c>
      <c r="B344" s="308" t="s">
        <v>539</v>
      </c>
      <c r="C344" s="302" t="s">
        <v>194</v>
      </c>
      <c r="D344" s="302" t="s">
        <v>466</v>
      </c>
      <c r="E344" s="302" t="s">
        <v>1122</v>
      </c>
      <c r="F344" s="302" t="s">
        <v>259</v>
      </c>
      <c r="G344" s="303">
        <v>4304295</v>
      </c>
      <c r="H344" s="303">
        <v>0</v>
      </c>
      <c r="I344" s="303">
        <v>0</v>
      </c>
    </row>
    <row r="345" spans="1:9" ht="280.8" outlineLevel="5">
      <c r="A345" s="301">
        <v>334</v>
      </c>
      <c r="B345" s="309" t="s">
        <v>1125</v>
      </c>
      <c r="C345" s="302" t="s">
        <v>194</v>
      </c>
      <c r="D345" s="302" t="s">
        <v>466</v>
      </c>
      <c r="E345" s="302" t="s">
        <v>1124</v>
      </c>
      <c r="F345" s="302"/>
      <c r="G345" s="303">
        <v>47353.67</v>
      </c>
      <c r="H345" s="303">
        <v>0</v>
      </c>
      <c r="I345" s="303">
        <v>0</v>
      </c>
    </row>
    <row r="346" spans="1:9" ht="31.2" outlineLevel="6">
      <c r="A346" s="301">
        <v>335</v>
      </c>
      <c r="B346" s="308" t="s">
        <v>537</v>
      </c>
      <c r="C346" s="302" t="s">
        <v>194</v>
      </c>
      <c r="D346" s="302" t="s">
        <v>466</v>
      </c>
      <c r="E346" s="302" t="s">
        <v>1124</v>
      </c>
      <c r="F346" s="302" t="s">
        <v>538</v>
      </c>
      <c r="G346" s="303">
        <v>47353.67</v>
      </c>
      <c r="H346" s="303">
        <v>0</v>
      </c>
      <c r="I346" s="303">
        <v>0</v>
      </c>
    </row>
    <row r="347" spans="1:9" ht="46.8" outlineLevel="7">
      <c r="A347" s="301">
        <v>336</v>
      </c>
      <c r="B347" s="308" t="s">
        <v>539</v>
      </c>
      <c r="C347" s="302" t="s">
        <v>194</v>
      </c>
      <c r="D347" s="302" t="s">
        <v>466</v>
      </c>
      <c r="E347" s="302" t="s">
        <v>1124</v>
      </c>
      <c r="F347" s="302" t="s">
        <v>259</v>
      </c>
      <c r="G347" s="303">
        <v>47353.67</v>
      </c>
      <c r="H347" s="303">
        <v>0</v>
      </c>
      <c r="I347" s="303">
        <v>0</v>
      </c>
    </row>
    <row r="348" spans="1:9" ht="31.2" outlineLevel="4">
      <c r="A348" s="301">
        <v>337</v>
      </c>
      <c r="B348" s="308" t="s">
        <v>677</v>
      </c>
      <c r="C348" s="302" t="s">
        <v>194</v>
      </c>
      <c r="D348" s="302" t="s">
        <v>466</v>
      </c>
      <c r="E348" s="302" t="s">
        <v>678</v>
      </c>
      <c r="F348" s="302"/>
      <c r="G348" s="303">
        <v>4549905.78</v>
      </c>
      <c r="H348" s="303">
        <v>4560102</v>
      </c>
      <c r="I348" s="303">
        <v>4560102</v>
      </c>
    </row>
    <row r="349" spans="1:9" ht="109.2" outlineLevel="5">
      <c r="A349" s="301">
        <v>338</v>
      </c>
      <c r="B349" s="309" t="s">
        <v>679</v>
      </c>
      <c r="C349" s="302" t="s">
        <v>194</v>
      </c>
      <c r="D349" s="302" t="s">
        <v>466</v>
      </c>
      <c r="E349" s="302" t="s">
        <v>680</v>
      </c>
      <c r="F349" s="302"/>
      <c r="G349" s="303">
        <v>1331979.25</v>
      </c>
      <c r="H349" s="303">
        <v>1330102</v>
      </c>
      <c r="I349" s="303">
        <v>1330102</v>
      </c>
    </row>
    <row r="350" spans="1:9" ht="78" outlineLevel="6">
      <c r="A350" s="301">
        <v>339</v>
      </c>
      <c r="B350" s="308" t="s">
        <v>535</v>
      </c>
      <c r="C350" s="302" t="s">
        <v>194</v>
      </c>
      <c r="D350" s="302" t="s">
        <v>466</v>
      </c>
      <c r="E350" s="302" t="s">
        <v>680</v>
      </c>
      <c r="F350" s="302" t="s">
        <v>256</v>
      </c>
      <c r="G350" s="303">
        <v>1295574.1299999999</v>
      </c>
      <c r="H350" s="303">
        <v>1284102.03</v>
      </c>
      <c r="I350" s="303">
        <v>1284102.03</v>
      </c>
    </row>
    <row r="351" spans="1:9" ht="31.2" outlineLevel="7">
      <c r="A351" s="301">
        <v>340</v>
      </c>
      <c r="B351" s="308" t="s">
        <v>681</v>
      </c>
      <c r="C351" s="302" t="s">
        <v>194</v>
      </c>
      <c r="D351" s="302" t="s">
        <v>466</v>
      </c>
      <c r="E351" s="302" t="s">
        <v>680</v>
      </c>
      <c r="F351" s="302" t="s">
        <v>239</v>
      </c>
      <c r="G351" s="303">
        <v>1295574.1299999999</v>
      </c>
      <c r="H351" s="303">
        <v>1284102.03</v>
      </c>
      <c r="I351" s="303">
        <v>1284102.03</v>
      </c>
    </row>
    <row r="352" spans="1:9" ht="31.2" outlineLevel="6">
      <c r="A352" s="301">
        <v>341</v>
      </c>
      <c r="B352" s="308" t="s">
        <v>537</v>
      </c>
      <c r="C352" s="302" t="s">
        <v>194</v>
      </c>
      <c r="D352" s="302" t="s">
        <v>466</v>
      </c>
      <c r="E352" s="302" t="s">
        <v>680</v>
      </c>
      <c r="F352" s="302" t="s">
        <v>538</v>
      </c>
      <c r="G352" s="303">
        <v>36405.120000000003</v>
      </c>
      <c r="H352" s="303">
        <v>45999.97</v>
      </c>
      <c r="I352" s="303">
        <v>45999.97</v>
      </c>
    </row>
    <row r="353" spans="1:9" ht="46.8" outlineLevel="7">
      <c r="A353" s="301">
        <v>342</v>
      </c>
      <c r="B353" s="308" t="s">
        <v>539</v>
      </c>
      <c r="C353" s="302" t="s">
        <v>194</v>
      </c>
      <c r="D353" s="302" t="s">
        <v>466</v>
      </c>
      <c r="E353" s="302" t="s">
        <v>680</v>
      </c>
      <c r="F353" s="302" t="s">
        <v>259</v>
      </c>
      <c r="G353" s="303">
        <v>36405.120000000003</v>
      </c>
      <c r="H353" s="303">
        <v>45999.97</v>
      </c>
      <c r="I353" s="303">
        <v>45999.97</v>
      </c>
    </row>
    <row r="354" spans="1:9" ht="109.2" outlineLevel="5">
      <c r="A354" s="301">
        <v>343</v>
      </c>
      <c r="B354" s="309" t="s">
        <v>682</v>
      </c>
      <c r="C354" s="302" t="s">
        <v>194</v>
      </c>
      <c r="D354" s="302" t="s">
        <v>466</v>
      </c>
      <c r="E354" s="302" t="s">
        <v>683</v>
      </c>
      <c r="F354" s="302"/>
      <c r="G354" s="303">
        <v>3194026.4</v>
      </c>
      <c r="H354" s="303">
        <v>3230000</v>
      </c>
      <c r="I354" s="303">
        <v>3230000</v>
      </c>
    </row>
    <row r="355" spans="1:9" ht="78" outlineLevel="6">
      <c r="A355" s="301">
        <v>344</v>
      </c>
      <c r="B355" s="308" t="s">
        <v>535</v>
      </c>
      <c r="C355" s="302" t="s">
        <v>194</v>
      </c>
      <c r="D355" s="302" t="s">
        <v>466</v>
      </c>
      <c r="E355" s="302" t="s">
        <v>683</v>
      </c>
      <c r="F355" s="302" t="s">
        <v>256</v>
      </c>
      <c r="G355" s="303">
        <v>2637108.36</v>
      </c>
      <c r="H355" s="303">
        <v>2535522.4</v>
      </c>
      <c r="I355" s="303">
        <v>2535522.4</v>
      </c>
    </row>
    <row r="356" spans="1:9" ht="31.2" outlineLevel="7">
      <c r="A356" s="301">
        <v>345</v>
      </c>
      <c r="B356" s="308" t="s">
        <v>681</v>
      </c>
      <c r="C356" s="302" t="s">
        <v>194</v>
      </c>
      <c r="D356" s="302" t="s">
        <v>466</v>
      </c>
      <c r="E356" s="302" t="s">
        <v>683</v>
      </c>
      <c r="F356" s="302" t="s">
        <v>239</v>
      </c>
      <c r="G356" s="303">
        <v>2637108.36</v>
      </c>
      <c r="H356" s="303">
        <v>2535522.4</v>
      </c>
      <c r="I356" s="303">
        <v>2535522.4</v>
      </c>
    </row>
    <row r="357" spans="1:9" ht="31.2" outlineLevel="6">
      <c r="A357" s="301">
        <v>346</v>
      </c>
      <c r="B357" s="308" t="s">
        <v>537</v>
      </c>
      <c r="C357" s="302" t="s">
        <v>194</v>
      </c>
      <c r="D357" s="302" t="s">
        <v>466</v>
      </c>
      <c r="E357" s="302" t="s">
        <v>683</v>
      </c>
      <c r="F357" s="302" t="s">
        <v>538</v>
      </c>
      <c r="G357" s="303">
        <v>556918.04</v>
      </c>
      <c r="H357" s="303">
        <v>694477.6</v>
      </c>
      <c r="I357" s="303">
        <v>694477.6</v>
      </c>
    </row>
    <row r="358" spans="1:9" ht="46.8" outlineLevel="7">
      <c r="A358" s="301">
        <v>347</v>
      </c>
      <c r="B358" s="308" t="s">
        <v>539</v>
      </c>
      <c r="C358" s="302" t="s">
        <v>194</v>
      </c>
      <c r="D358" s="302" t="s">
        <v>466</v>
      </c>
      <c r="E358" s="302" t="s">
        <v>683</v>
      </c>
      <c r="F358" s="302" t="s">
        <v>259</v>
      </c>
      <c r="G358" s="303">
        <v>556918.04</v>
      </c>
      <c r="H358" s="303">
        <v>694477.6</v>
      </c>
      <c r="I358" s="303">
        <v>694477.6</v>
      </c>
    </row>
    <row r="359" spans="1:9" ht="156" outlineLevel="5">
      <c r="A359" s="301">
        <v>348</v>
      </c>
      <c r="B359" s="309" t="s">
        <v>927</v>
      </c>
      <c r="C359" s="302" t="s">
        <v>194</v>
      </c>
      <c r="D359" s="302" t="s">
        <v>466</v>
      </c>
      <c r="E359" s="302" t="s">
        <v>928</v>
      </c>
      <c r="F359" s="302"/>
      <c r="G359" s="303">
        <v>5013</v>
      </c>
      <c r="H359" s="303">
        <v>0</v>
      </c>
      <c r="I359" s="303">
        <v>0</v>
      </c>
    </row>
    <row r="360" spans="1:9" ht="78" outlineLevel="6">
      <c r="A360" s="301">
        <v>349</v>
      </c>
      <c r="B360" s="308" t="s">
        <v>535</v>
      </c>
      <c r="C360" s="302" t="s">
        <v>194</v>
      </c>
      <c r="D360" s="302" t="s">
        <v>466</v>
      </c>
      <c r="E360" s="302" t="s">
        <v>928</v>
      </c>
      <c r="F360" s="302" t="s">
        <v>256</v>
      </c>
      <c r="G360" s="303">
        <v>5013</v>
      </c>
      <c r="H360" s="303">
        <v>0</v>
      </c>
      <c r="I360" s="303">
        <v>0</v>
      </c>
    </row>
    <row r="361" spans="1:9" ht="31.2" outlineLevel="7">
      <c r="A361" s="301">
        <v>350</v>
      </c>
      <c r="B361" s="308" t="s">
        <v>681</v>
      </c>
      <c r="C361" s="302" t="s">
        <v>194</v>
      </c>
      <c r="D361" s="302" t="s">
        <v>466</v>
      </c>
      <c r="E361" s="302" t="s">
        <v>928</v>
      </c>
      <c r="F361" s="302" t="s">
        <v>239</v>
      </c>
      <c r="G361" s="303">
        <v>5013</v>
      </c>
      <c r="H361" s="303">
        <v>0</v>
      </c>
      <c r="I361" s="303">
        <v>0</v>
      </c>
    </row>
    <row r="362" spans="1:9" ht="234" outlineLevel="5">
      <c r="A362" s="301">
        <v>351</v>
      </c>
      <c r="B362" s="309" t="s">
        <v>1298</v>
      </c>
      <c r="C362" s="302" t="s">
        <v>194</v>
      </c>
      <c r="D362" s="302" t="s">
        <v>466</v>
      </c>
      <c r="E362" s="302" t="s">
        <v>1299</v>
      </c>
      <c r="F362" s="302"/>
      <c r="G362" s="303">
        <v>8064.61</v>
      </c>
      <c r="H362" s="303">
        <v>0</v>
      </c>
      <c r="I362" s="303">
        <v>0</v>
      </c>
    </row>
    <row r="363" spans="1:9" ht="78" outlineLevel="6">
      <c r="A363" s="301">
        <v>352</v>
      </c>
      <c r="B363" s="308" t="s">
        <v>535</v>
      </c>
      <c r="C363" s="302" t="s">
        <v>194</v>
      </c>
      <c r="D363" s="302" t="s">
        <v>466</v>
      </c>
      <c r="E363" s="302" t="s">
        <v>1299</v>
      </c>
      <c r="F363" s="302" t="s">
        <v>256</v>
      </c>
      <c r="G363" s="303">
        <v>8064.61</v>
      </c>
      <c r="H363" s="303">
        <v>0</v>
      </c>
      <c r="I363" s="303">
        <v>0</v>
      </c>
    </row>
    <row r="364" spans="1:9" ht="31.2" outlineLevel="7">
      <c r="A364" s="301">
        <v>353</v>
      </c>
      <c r="B364" s="308" t="s">
        <v>681</v>
      </c>
      <c r="C364" s="302" t="s">
        <v>194</v>
      </c>
      <c r="D364" s="302" t="s">
        <v>466</v>
      </c>
      <c r="E364" s="302" t="s">
        <v>1299</v>
      </c>
      <c r="F364" s="302" t="s">
        <v>239</v>
      </c>
      <c r="G364" s="303">
        <v>8064.61</v>
      </c>
      <c r="H364" s="303">
        <v>0</v>
      </c>
      <c r="I364" s="303">
        <v>0</v>
      </c>
    </row>
    <row r="365" spans="1:9" ht="296.39999999999998" outlineLevel="5">
      <c r="A365" s="301">
        <v>354</v>
      </c>
      <c r="B365" s="309" t="s">
        <v>1300</v>
      </c>
      <c r="C365" s="302" t="s">
        <v>194</v>
      </c>
      <c r="D365" s="302" t="s">
        <v>466</v>
      </c>
      <c r="E365" s="302" t="s">
        <v>1301</v>
      </c>
      <c r="F365" s="302"/>
      <c r="G365" s="303">
        <v>10822.52</v>
      </c>
      <c r="H365" s="303">
        <v>0</v>
      </c>
      <c r="I365" s="303">
        <v>0</v>
      </c>
    </row>
    <row r="366" spans="1:9" ht="78" outlineLevel="6">
      <c r="A366" s="301">
        <v>355</v>
      </c>
      <c r="B366" s="308" t="s">
        <v>535</v>
      </c>
      <c r="C366" s="302" t="s">
        <v>194</v>
      </c>
      <c r="D366" s="302" t="s">
        <v>466</v>
      </c>
      <c r="E366" s="302" t="s">
        <v>1301</v>
      </c>
      <c r="F366" s="302" t="s">
        <v>256</v>
      </c>
      <c r="G366" s="303">
        <v>10822.52</v>
      </c>
      <c r="H366" s="303">
        <v>0</v>
      </c>
      <c r="I366" s="303">
        <v>0</v>
      </c>
    </row>
    <row r="367" spans="1:9" ht="31.2" outlineLevel="7">
      <c r="A367" s="301">
        <v>356</v>
      </c>
      <c r="B367" s="308" t="s">
        <v>681</v>
      </c>
      <c r="C367" s="302" t="s">
        <v>194</v>
      </c>
      <c r="D367" s="302" t="s">
        <v>466</v>
      </c>
      <c r="E367" s="302" t="s">
        <v>1301</v>
      </c>
      <c r="F367" s="302" t="s">
        <v>239</v>
      </c>
      <c r="G367" s="303">
        <v>10822.52</v>
      </c>
      <c r="H367" s="303">
        <v>0</v>
      </c>
      <c r="I367" s="303">
        <v>0</v>
      </c>
    </row>
    <row r="368" spans="1:9" ht="15.6" outlineLevel="3">
      <c r="A368" s="301">
        <v>357</v>
      </c>
      <c r="B368" s="308" t="s">
        <v>542</v>
      </c>
      <c r="C368" s="302" t="s">
        <v>194</v>
      </c>
      <c r="D368" s="302" t="s">
        <v>466</v>
      </c>
      <c r="E368" s="302" t="s">
        <v>543</v>
      </c>
      <c r="F368" s="302"/>
      <c r="G368" s="303">
        <v>31937.16</v>
      </c>
      <c r="H368" s="303">
        <v>0</v>
      </c>
      <c r="I368" s="303">
        <v>0</v>
      </c>
    </row>
    <row r="369" spans="1:9" ht="15.6" outlineLevel="4">
      <c r="A369" s="301">
        <v>358</v>
      </c>
      <c r="B369" s="308" t="s">
        <v>544</v>
      </c>
      <c r="C369" s="302" t="s">
        <v>194</v>
      </c>
      <c r="D369" s="302" t="s">
        <v>466</v>
      </c>
      <c r="E369" s="302" t="s">
        <v>545</v>
      </c>
      <c r="F369" s="302"/>
      <c r="G369" s="303">
        <v>31937.16</v>
      </c>
      <c r="H369" s="303">
        <v>0</v>
      </c>
      <c r="I369" s="303">
        <v>0</v>
      </c>
    </row>
    <row r="370" spans="1:9" ht="46.8" outlineLevel="5">
      <c r="A370" s="301">
        <v>359</v>
      </c>
      <c r="B370" s="308" t="s">
        <v>929</v>
      </c>
      <c r="C370" s="302" t="s">
        <v>194</v>
      </c>
      <c r="D370" s="302" t="s">
        <v>466</v>
      </c>
      <c r="E370" s="302" t="s">
        <v>930</v>
      </c>
      <c r="F370" s="302"/>
      <c r="G370" s="303">
        <v>31937.16</v>
      </c>
      <c r="H370" s="303">
        <v>0</v>
      </c>
      <c r="I370" s="303">
        <v>0</v>
      </c>
    </row>
    <row r="371" spans="1:9" ht="15.6" outlineLevel="6">
      <c r="A371" s="301">
        <v>360</v>
      </c>
      <c r="B371" s="308" t="s">
        <v>592</v>
      </c>
      <c r="C371" s="302" t="s">
        <v>194</v>
      </c>
      <c r="D371" s="302" t="s">
        <v>466</v>
      </c>
      <c r="E371" s="302" t="s">
        <v>930</v>
      </c>
      <c r="F371" s="302" t="s">
        <v>593</v>
      </c>
      <c r="G371" s="303">
        <v>31937.16</v>
      </c>
      <c r="H371" s="303">
        <v>0</v>
      </c>
      <c r="I371" s="303">
        <v>0</v>
      </c>
    </row>
    <row r="372" spans="1:9" ht="15.6" outlineLevel="7">
      <c r="A372" s="301">
        <v>361</v>
      </c>
      <c r="B372" s="308" t="s">
        <v>931</v>
      </c>
      <c r="C372" s="302" t="s">
        <v>194</v>
      </c>
      <c r="D372" s="302" t="s">
        <v>466</v>
      </c>
      <c r="E372" s="302" t="s">
        <v>930</v>
      </c>
      <c r="F372" s="302" t="s">
        <v>932</v>
      </c>
      <c r="G372" s="303">
        <v>29913.22</v>
      </c>
      <c r="H372" s="303">
        <v>0</v>
      </c>
      <c r="I372" s="303">
        <v>0</v>
      </c>
    </row>
    <row r="373" spans="1:9" ht="15.6" outlineLevel="7">
      <c r="A373" s="301">
        <v>362</v>
      </c>
      <c r="B373" s="308" t="s">
        <v>594</v>
      </c>
      <c r="C373" s="302" t="s">
        <v>194</v>
      </c>
      <c r="D373" s="302" t="s">
        <v>466</v>
      </c>
      <c r="E373" s="302" t="s">
        <v>930</v>
      </c>
      <c r="F373" s="302" t="s">
        <v>595</v>
      </c>
      <c r="G373" s="303">
        <v>2023.94</v>
      </c>
      <c r="H373" s="303">
        <v>0</v>
      </c>
      <c r="I373" s="303">
        <v>0</v>
      </c>
    </row>
    <row r="374" spans="1:9" ht="15.6" outlineLevel="1">
      <c r="A374" s="301">
        <v>363</v>
      </c>
      <c r="B374" s="308" t="s">
        <v>467</v>
      </c>
      <c r="C374" s="302" t="s">
        <v>194</v>
      </c>
      <c r="D374" s="302" t="s">
        <v>468</v>
      </c>
      <c r="E374" s="302"/>
      <c r="F374" s="302"/>
      <c r="G374" s="303">
        <v>100000</v>
      </c>
      <c r="H374" s="303">
        <v>50000</v>
      </c>
      <c r="I374" s="303">
        <v>50000</v>
      </c>
    </row>
    <row r="375" spans="1:9" ht="31.2" outlineLevel="2">
      <c r="A375" s="301">
        <v>364</v>
      </c>
      <c r="B375" s="308" t="s">
        <v>469</v>
      </c>
      <c r="C375" s="302" t="s">
        <v>194</v>
      </c>
      <c r="D375" s="302" t="s">
        <v>470</v>
      </c>
      <c r="E375" s="302"/>
      <c r="F375" s="302"/>
      <c r="G375" s="303">
        <v>100000</v>
      </c>
      <c r="H375" s="303">
        <v>50000</v>
      </c>
      <c r="I375" s="303">
        <v>50000</v>
      </c>
    </row>
    <row r="376" spans="1:9" ht="31.2" outlineLevel="3">
      <c r="A376" s="301">
        <v>365</v>
      </c>
      <c r="B376" s="308" t="s">
        <v>684</v>
      </c>
      <c r="C376" s="302" t="s">
        <v>194</v>
      </c>
      <c r="D376" s="302" t="s">
        <v>470</v>
      </c>
      <c r="E376" s="302" t="s">
        <v>685</v>
      </c>
      <c r="F376" s="302"/>
      <c r="G376" s="303">
        <v>100000</v>
      </c>
      <c r="H376" s="303">
        <v>50000</v>
      </c>
      <c r="I376" s="303">
        <v>50000</v>
      </c>
    </row>
    <row r="377" spans="1:9" ht="31.2" outlineLevel="4">
      <c r="A377" s="301">
        <v>366</v>
      </c>
      <c r="B377" s="308" t="s">
        <v>686</v>
      </c>
      <c r="C377" s="302" t="s">
        <v>194</v>
      </c>
      <c r="D377" s="302" t="s">
        <v>470</v>
      </c>
      <c r="E377" s="302" t="s">
        <v>687</v>
      </c>
      <c r="F377" s="302"/>
      <c r="G377" s="303">
        <v>100000</v>
      </c>
      <c r="H377" s="303">
        <v>50000</v>
      </c>
      <c r="I377" s="303">
        <v>50000</v>
      </c>
    </row>
    <row r="378" spans="1:9" ht="62.4" outlineLevel="5">
      <c r="A378" s="301">
        <v>367</v>
      </c>
      <c r="B378" s="308" t="s">
        <v>688</v>
      </c>
      <c r="C378" s="302" t="s">
        <v>194</v>
      </c>
      <c r="D378" s="302" t="s">
        <v>470</v>
      </c>
      <c r="E378" s="302" t="s">
        <v>689</v>
      </c>
      <c r="F378" s="302"/>
      <c r="G378" s="303">
        <v>100000</v>
      </c>
      <c r="H378" s="303">
        <v>50000</v>
      </c>
      <c r="I378" s="303">
        <v>50000</v>
      </c>
    </row>
    <row r="379" spans="1:9" ht="31.2" outlineLevel="6">
      <c r="A379" s="301">
        <v>368</v>
      </c>
      <c r="B379" s="308" t="s">
        <v>537</v>
      </c>
      <c r="C379" s="302" t="s">
        <v>194</v>
      </c>
      <c r="D379" s="302" t="s">
        <v>470</v>
      </c>
      <c r="E379" s="302" t="s">
        <v>689</v>
      </c>
      <c r="F379" s="302" t="s">
        <v>538</v>
      </c>
      <c r="G379" s="303">
        <v>100000</v>
      </c>
      <c r="H379" s="303">
        <v>50000</v>
      </c>
      <c r="I379" s="303">
        <v>50000</v>
      </c>
    </row>
    <row r="380" spans="1:9" ht="46.8" outlineLevel="7">
      <c r="A380" s="301">
        <v>369</v>
      </c>
      <c r="B380" s="308" t="s">
        <v>539</v>
      </c>
      <c r="C380" s="302" t="s">
        <v>194</v>
      </c>
      <c r="D380" s="302" t="s">
        <v>470</v>
      </c>
      <c r="E380" s="302" t="s">
        <v>689</v>
      </c>
      <c r="F380" s="302" t="s">
        <v>259</v>
      </c>
      <c r="G380" s="303">
        <v>100000</v>
      </c>
      <c r="H380" s="303">
        <v>50000</v>
      </c>
      <c r="I380" s="303">
        <v>50000</v>
      </c>
    </row>
    <row r="381" spans="1:9" ht="15.6" outlineLevel="1">
      <c r="A381" s="301">
        <v>370</v>
      </c>
      <c r="B381" s="308" t="s">
        <v>471</v>
      </c>
      <c r="C381" s="302" t="s">
        <v>194</v>
      </c>
      <c r="D381" s="302" t="s">
        <v>472</v>
      </c>
      <c r="E381" s="302"/>
      <c r="F381" s="302"/>
      <c r="G381" s="303">
        <v>3357905.81</v>
      </c>
      <c r="H381" s="303">
        <v>4350239.38</v>
      </c>
      <c r="I381" s="303">
        <v>4350239.38</v>
      </c>
    </row>
    <row r="382" spans="1:9" ht="15.6" outlineLevel="2">
      <c r="A382" s="301">
        <v>371</v>
      </c>
      <c r="B382" s="308" t="s">
        <v>481</v>
      </c>
      <c r="C382" s="302" t="s">
        <v>194</v>
      </c>
      <c r="D382" s="302" t="s">
        <v>482</v>
      </c>
      <c r="E382" s="302"/>
      <c r="F382" s="302"/>
      <c r="G382" s="303">
        <v>3357905.81</v>
      </c>
      <c r="H382" s="303">
        <v>4350239.38</v>
      </c>
      <c r="I382" s="303">
        <v>4350239.38</v>
      </c>
    </row>
    <row r="383" spans="1:9" ht="31.2" outlineLevel="3">
      <c r="A383" s="301">
        <v>372</v>
      </c>
      <c r="B383" s="308" t="s">
        <v>603</v>
      </c>
      <c r="C383" s="302" t="s">
        <v>194</v>
      </c>
      <c r="D383" s="302" t="s">
        <v>482</v>
      </c>
      <c r="E383" s="302" t="s">
        <v>604</v>
      </c>
      <c r="F383" s="302"/>
      <c r="G383" s="303">
        <v>3357905.81</v>
      </c>
      <c r="H383" s="303">
        <v>4350239.38</v>
      </c>
      <c r="I383" s="303">
        <v>4350239.38</v>
      </c>
    </row>
    <row r="384" spans="1:9" ht="31.2" outlineLevel="4">
      <c r="A384" s="301">
        <v>373</v>
      </c>
      <c r="B384" s="308" t="s">
        <v>690</v>
      </c>
      <c r="C384" s="302" t="s">
        <v>194</v>
      </c>
      <c r="D384" s="302" t="s">
        <v>482</v>
      </c>
      <c r="E384" s="302" t="s">
        <v>691</v>
      </c>
      <c r="F384" s="302"/>
      <c r="G384" s="303">
        <v>3357905.81</v>
      </c>
      <c r="H384" s="303">
        <v>4350239.38</v>
      </c>
      <c r="I384" s="303">
        <v>4350239.38</v>
      </c>
    </row>
    <row r="385" spans="1:9" ht="93.6" outlineLevel="5">
      <c r="A385" s="301">
        <v>374</v>
      </c>
      <c r="B385" s="308" t="s">
        <v>692</v>
      </c>
      <c r="C385" s="302" t="s">
        <v>194</v>
      </c>
      <c r="D385" s="302" t="s">
        <v>482</v>
      </c>
      <c r="E385" s="302" t="s">
        <v>693</v>
      </c>
      <c r="F385" s="302"/>
      <c r="G385" s="303">
        <v>3357066.84</v>
      </c>
      <c r="H385" s="303">
        <v>4350239.38</v>
      </c>
      <c r="I385" s="303">
        <v>4350239.38</v>
      </c>
    </row>
    <row r="386" spans="1:9" ht="78" outlineLevel="6">
      <c r="A386" s="301">
        <v>375</v>
      </c>
      <c r="B386" s="308" t="s">
        <v>535</v>
      </c>
      <c r="C386" s="302" t="s">
        <v>194</v>
      </c>
      <c r="D386" s="302" t="s">
        <v>482</v>
      </c>
      <c r="E386" s="302" t="s">
        <v>693</v>
      </c>
      <c r="F386" s="302" t="s">
        <v>256</v>
      </c>
      <c r="G386" s="303">
        <v>577169.29</v>
      </c>
      <c r="H386" s="303">
        <v>1202010.8799999999</v>
      </c>
      <c r="I386" s="303">
        <v>1202010.8799999999</v>
      </c>
    </row>
    <row r="387" spans="1:9" ht="31.2" outlineLevel="7">
      <c r="A387" s="301">
        <v>376</v>
      </c>
      <c r="B387" s="308" t="s">
        <v>681</v>
      </c>
      <c r="C387" s="302" t="s">
        <v>194</v>
      </c>
      <c r="D387" s="302" t="s">
        <v>482</v>
      </c>
      <c r="E387" s="302" t="s">
        <v>693</v>
      </c>
      <c r="F387" s="302" t="s">
        <v>239</v>
      </c>
      <c r="G387" s="303">
        <v>577169.29</v>
      </c>
      <c r="H387" s="303">
        <v>1202010.8799999999</v>
      </c>
      <c r="I387" s="303">
        <v>1202010.8799999999</v>
      </c>
    </row>
    <row r="388" spans="1:9" ht="31.2" outlineLevel="6">
      <c r="A388" s="301">
        <v>377</v>
      </c>
      <c r="B388" s="308" t="s">
        <v>537</v>
      </c>
      <c r="C388" s="302" t="s">
        <v>194</v>
      </c>
      <c r="D388" s="302" t="s">
        <v>482</v>
      </c>
      <c r="E388" s="302" t="s">
        <v>693</v>
      </c>
      <c r="F388" s="302" t="s">
        <v>538</v>
      </c>
      <c r="G388" s="303">
        <v>2779897.55</v>
      </c>
      <c r="H388" s="303">
        <v>3148228.5</v>
      </c>
      <c r="I388" s="303">
        <v>3148228.5</v>
      </c>
    </row>
    <row r="389" spans="1:9" ht="46.8" outlineLevel="7">
      <c r="A389" s="301">
        <v>378</v>
      </c>
      <c r="B389" s="308" t="s">
        <v>539</v>
      </c>
      <c r="C389" s="302" t="s">
        <v>194</v>
      </c>
      <c r="D389" s="302" t="s">
        <v>482</v>
      </c>
      <c r="E389" s="302" t="s">
        <v>693</v>
      </c>
      <c r="F389" s="302" t="s">
        <v>259</v>
      </c>
      <c r="G389" s="303">
        <v>2779897.55</v>
      </c>
      <c r="H389" s="303">
        <v>3148228.5</v>
      </c>
      <c r="I389" s="303">
        <v>3148228.5</v>
      </c>
    </row>
    <row r="390" spans="1:9" ht="280.8" outlineLevel="5">
      <c r="A390" s="301">
        <v>379</v>
      </c>
      <c r="B390" s="309" t="s">
        <v>1262</v>
      </c>
      <c r="C390" s="302" t="s">
        <v>194</v>
      </c>
      <c r="D390" s="302" t="s">
        <v>482</v>
      </c>
      <c r="E390" s="302" t="s">
        <v>1263</v>
      </c>
      <c r="F390" s="302"/>
      <c r="G390" s="303">
        <v>838.97</v>
      </c>
      <c r="H390" s="303">
        <v>0</v>
      </c>
      <c r="I390" s="303">
        <v>0</v>
      </c>
    </row>
    <row r="391" spans="1:9" ht="78" outlineLevel="6">
      <c r="A391" s="301">
        <v>380</v>
      </c>
      <c r="B391" s="308" t="s">
        <v>535</v>
      </c>
      <c r="C391" s="302" t="s">
        <v>194</v>
      </c>
      <c r="D391" s="302" t="s">
        <v>482</v>
      </c>
      <c r="E391" s="302" t="s">
        <v>1263</v>
      </c>
      <c r="F391" s="302" t="s">
        <v>256</v>
      </c>
      <c r="G391" s="303">
        <v>838.97</v>
      </c>
      <c r="H391" s="303">
        <v>0</v>
      </c>
      <c r="I391" s="303">
        <v>0</v>
      </c>
    </row>
    <row r="392" spans="1:9" ht="31.2" outlineLevel="7">
      <c r="A392" s="301">
        <v>381</v>
      </c>
      <c r="B392" s="308" t="s">
        <v>681</v>
      </c>
      <c r="C392" s="302" t="s">
        <v>194</v>
      </c>
      <c r="D392" s="302" t="s">
        <v>482</v>
      </c>
      <c r="E392" s="302" t="s">
        <v>1263</v>
      </c>
      <c r="F392" s="302" t="s">
        <v>239</v>
      </c>
      <c r="G392" s="303">
        <v>838.97</v>
      </c>
      <c r="H392" s="303">
        <v>0</v>
      </c>
      <c r="I392" s="303">
        <v>0</v>
      </c>
    </row>
    <row r="393" spans="1:9" ht="15.6" outlineLevel="1">
      <c r="A393" s="301">
        <v>382</v>
      </c>
      <c r="B393" s="308" t="s">
        <v>483</v>
      </c>
      <c r="C393" s="302" t="s">
        <v>194</v>
      </c>
      <c r="D393" s="302" t="s">
        <v>484</v>
      </c>
      <c r="E393" s="302"/>
      <c r="F393" s="302"/>
      <c r="G393" s="303">
        <v>18883724.739999998</v>
      </c>
      <c r="H393" s="303">
        <v>12102597.34</v>
      </c>
      <c r="I393" s="303">
        <v>11962839</v>
      </c>
    </row>
    <row r="394" spans="1:9" ht="31.2" outlineLevel="2">
      <c r="A394" s="301">
        <v>383</v>
      </c>
      <c r="B394" s="308" t="s">
        <v>487</v>
      </c>
      <c r="C394" s="302" t="s">
        <v>194</v>
      </c>
      <c r="D394" s="302" t="s">
        <v>488</v>
      </c>
      <c r="E394" s="302"/>
      <c r="F394" s="302"/>
      <c r="G394" s="303">
        <v>18883724.739999998</v>
      </c>
      <c r="H394" s="303">
        <v>12102597.34</v>
      </c>
      <c r="I394" s="303">
        <v>11962839</v>
      </c>
    </row>
    <row r="395" spans="1:9" ht="31.2" outlineLevel="3">
      <c r="A395" s="301">
        <v>384</v>
      </c>
      <c r="B395" s="308" t="s">
        <v>694</v>
      </c>
      <c r="C395" s="302" t="s">
        <v>194</v>
      </c>
      <c r="D395" s="302" t="s">
        <v>488</v>
      </c>
      <c r="E395" s="302" t="s">
        <v>695</v>
      </c>
      <c r="F395" s="302"/>
      <c r="G395" s="303">
        <v>17760862.5</v>
      </c>
      <c r="H395" s="303">
        <v>12102597.34</v>
      </c>
      <c r="I395" s="303">
        <v>11962839</v>
      </c>
    </row>
    <row r="396" spans="1:9" ht="31.2" outlineLevel="4">
      <c r="A396" s="301">
        <v>385</v>
      </c>
      <c r="B396" s="308" t="s">
        <v>696</v>
      </c>
      <c r="C396" s="302" t="s">
        <v>194</v>
      </c>
      <c r="D396" s="302" t="s">
        <v>488</v>
      </c>
      <c r="E396" s="302" t="s">
        <v>697</v>
      </c>
      <c r="F396" s="302"/>
      <c r="G396" s="303">
        <v>17760862.5</v>
      </c>
      <c r="H396" s="303">
        <v>12102597.34</v>
      </c>
      <c r="I396" s="303">
        <v>11962839</v>
      </c>
    </row>
    <row r="397" spans="1:9" ht="78" outlineLevel="5">
      <c r="A397" s="301">
        <v>386</v>
      </c>
      <c r="B397" s="308" t="s">
        <v>698</v>
      </c>
      <c r="C397" s="302" t="s">
        <v>194</v>
      </c>
      <c r="D397" s="302" t="s">
        <v>488</v>
      </c>
      <c r="E397" s="302" t="s">
        <v>699</v>
      </c>
      <c r="F397" s="302"/>
      <c r="G397" s="303">
        <v>6607662.8600000003</v>
      </c>
      <c r="H397" s="303">
        <v>6652022.1600000001</v>
      </c>
      <c r="I397" s="303">
        <v>6652022.1600000001</v>
      </c>
    </row>
    <row r="398" spans="1:9" ht="78" outlineLevel="6">
      <c r="A398" s="301">
        <v>387</v>
      </c>
      <c r="B398" s="308" t="s">
        <v>535</v>
      </c>
      <c r="C398" s="302" t="s">
        <v>194</v>
      </c>
      <c r="D398" s="302" t="s">
        <v>488</v>
      </c>
      <c r="E398" s="302" t="s">
        <v>699</v>
      </c>
      <c r="F398" s="302" t="s">
        <v>256</v>
      </c>
      <c r="G398" s="303">
        <v>6607662.8600000003</v>
      </c>
      <c r="H398" s="303">
        <v>6652022.1600000001</v>
      </c>
      <c r="I398" s="303">
        <v>6652022.1600000001</v>
      </c>
    </row>
    <row r="399" spans="1:9" ht="31.2" outlineLevel="7">
      <c r="A399" s="301">
        <v>388</v>
      </c>
      <c r="B399" s="308" t="s">
        <v>681</v>
      </c>
      <c r="C399" s="302" t="s">
        <v>194</v>
      </c>
      <c r="D399" s="302" t="s">
        <v>488</v>
      </c>
      <c r="E399" s="302" t="s">
        <v>699</v>
      </c>
      <c r="F399" s="302" t="s">
        <v>239</v>
      </c>
      <c r="G399" s="303">
        <v>6607662.8600000003</v>
      </c>
      <c r="H399" s="303">
        <v>6652022.1600000001</v>
      </c>
      <c r="I399" s="303">
        <v>6652022.1600000001</v>
      </c>
    </row>
    <row r="400" spans="1:9" ht="78" outlineLevel="5">
      <c r="A400" s="301">
        <v>389</v>
      </c>
      <c r="B400" s="308" t="s">
        <v>700</v>
      </c>
      <c r="C400" s="302" t="s">
        <v>194</v>
      </c>
      <c r="D400" s="302" t="s">
        <v>488</v>
      </c>
      <c r="E400" s="302" t="s">
        <v>701</v>
      </c>
      <c r="F400" s="302"/>
      <c r="G400" s="303">
        <v>6550356.7300000004</v>
      </c>
      <c r="H400" s="303">
        <v>5450575.1799999997</v>
      </c>
      <c r="I400" s="303">
        <v>5310816.84</v>
      </c>
    </row>
    <row r="401" spans="1:9" ht="78" outlineLevel="6">
      <c r="A401" s="301">
        <v>390</v>
      </c>
      <c r="B401" s="308" t="s">
        <v>535</v>
      </c>
      <c r="C401" s="302" t="s">
        <v>194</v>
      </c>
      <c r="D401" s="302" t="s">
        <v>488</v>
      </c>
      <c r="E401" s="302" t="s">
        <v>701</v>
      </c>
      <c r="F401" s="302" t="s">
        <v>256</v>
      </c>
      <c r="G401" s="303">
        <v>6550356.7300000004</v>
      </c>
      <c r="H401" s="303">
        <v>5450575.1799999997</v>
      </c>
      <c r="I401" s="303">
        <v>5310816.84</v>
      </c>
    </row>
    <row r="402" spans="1:9" ht="31.2" outlineLevel="7">
      <c r="A402" s="301">
        <v>391</v>
      </c>
      <c r="B402" s="308" t="s">
        <v>681</v>
      </c>
      <c r="C402" s="302" t="s">
        <v>194</v>
      </c>
      <c r="D402" s="302" t="s">
        <v>488</v>
      </c>
      <c r="E402" s="302" t="s">
        <v>701</v>
      </c>
      <c r="F402" s="302" t="s">
        <v>239</v>
      </c>
      <c r="G402" s="303">
        <v>6550356.7300000004</v>
      </c>
      <c r="H402" s="303">
        <v>5450575.1799999997</v>
      </c>
      <c r="I402" s="303">
        <v>5310816.84</v>
      </c>
    </row>
    <row r="403" spans="1:9" ht="140.4" outlineLevel="5">
      <c r="A403" s="301">
        <v>392</v>
      </c>
      <c r="B403" s="309" t="s">
        <v>934</v>
      </c>
      <c r="C403" s="302" t="s">
        <v>194</v>
      </c>
      <c r="D403" s="302" t="s">
        <v>488</v>
      </c>
      <c r="E403" s="302" t="s">
        <v>935</v>
      </c>
      <c r="F403" s="302"/>
      <c r="G403" s="303">
        <v>1844880.43</v>
      </c>
      <c r="H403" s="303">
        <v>0</v>
      </c>
      <c r="I403" s="303">
        <v>0</v>
      </c>
    </row>
    <row r="404" spans="1:9" ht="78" outlineLevel="6">
      <c r="A404" s="301">
        <v>393</v>
      </c>
      <c r="B404" s="308" t="s">
        <v>535</v>
      </c>
      <c r="C404" s="302" t="s">
        <v>194</v>
      </c>
      <c r="D404" s="302" t="s">
        <v>488</v>
      </c>
      <c r="E404" s="302" t="s">
        <v>935</v>
      </c>
      <c r="F404" s="302" t="s">
        <v>256</v>
      </c>
      <c r="G404" s="303">
        <v>1844880.43</v>
      </c>
      <c r="H404" s="303">
        <v>0</v>
      </c>
      <c r="I404" s="303">
        <v>0</v>
      </c>
    </row>
    <row r="405" spans="1:9" ht="31.2" outlineLevel="7">
      <c r="A405" s="301">
        <v>394</v>
      </c>
      <c r="B405" s="308" t="s">
        <v>681</v>
      </c>
      <c r="C405" s="302" t="s">
        <v>194</v>
      </c>
      <c r="D405" s="302" t="s">
        <v>488</v>
      </c>
      <c r="E405" s="302" t="s">
        <v>935</v>
      </c>
      <c r="F405" s="302" t="s">
        <v>239</v>
      </c>
      <c r="G405" s="303">
        <v>1844880.43</v>
      </c>
      <c r="H405" s="303">
        <v>0</v>
      </c>
      <c r="I405" s="303">
        <v>0</v>
      </c>
    </row>
    <row r="406" spans="1:9" ht="202.8" outlineLevel="5">
      <c r="A406" s="301">
        <v>395</v>
      </c>
      <c r="B406" s="309" t="s">
        <v>1265</v>
      </c>
      <c r="C406" s="302" t="s">
        <v>194</v>
      </c>
      <c r="D406" s="302" t="s">
        <v>488</v>
      </c>
      <c r="E406" s="302" t="s">
        <v>1266</v>
      </c>
      <c r="F406" s="302"/>
      <c r="G406" s="303">
        <v>11875.8</v>
      </c>
      <c r="H406" s="303">
        <v>0</v>
      </c>
      <c r="I406" s="303">
        <v>0</v>
      </c>
    </row>
    <row r="407" spans="1:9" ht="78" outlineLevel="6">
      <c r="A407" s="301">
        <v>396</v>
      </c>
      <c r="B407" s="308" t="s">
        <v>535</v>
      </c>
      <c r="C407" s="302" t="s">
        <v>194</v>
      </c>
      <c r="D407" s="302" t="s">
        <v>488</v>
      </c>
      <c r="E407" s="302" t="s">
        <v>1266</v>
      </c>
      <c r="F407" s="302" t="s">
        <v>256</v>
      </c>
      <c r="G407" s="303">
        <v>11875.8</v>
      </c>
      <c r="H407" s="303">
        <v>0</v>
      </c>
      <c r="I407" s="303">
        <v>0</v>
      </c>
    </row>
    <row r="408" spans="1:9" ht="31.2" outlineLevel="7">
      <c r="A408" s="301">
        <v>397</v>
      </c>
      <c r="B408" s="308" t="s">
        <v>681</v>
      </c>
      <c r="C408" s="302" t="s">
        <v>194</v>
      </c>
      <c r="D408" s="302" t="s">
        <v>488</v>
      </c>
      <c r="E408" s="302" t="s">
        <v>1266</v>
      </c>
      <c r="F408" s="302" t="s">
        <v>239</v>
      </c>
      <c r="G408" s="303">
        <v>11875.8</v>
      </c>
      <c r="H408" s="303">
        <v>0</v>
      </c>
      <c r="I408" s="303">
        <v>0</v>
      </c>
    </row>
    <row r="409" spans="1:9" ht="265.2" outlineLevel="5">
      <c r="A409" s="301">
        <v>398</v>
      </c>
      <c r="B409" s="309" t="s">
        <v>1269</v>
      </c>
      <c r="C409" s="302" t="s">
        <v>194</v>
      </c>
      <c r="D409" s="302" t="s">
        <v>488</v>
      </c>
      <c r="E409" s="302" t="s">
        <v>1270</v>
      </c>
      <c r="F409" s="302"/>
      <c r="G409" s="303">
        <v>9624.2800000000007</v>
      </c>
      <c r="H409" s="303">
        <v>0</v>
      </c>
      <c r="I409" s="303">
        <v>0</v>
      </c>
    </row>
    <row r="410" spans="1:9" ht="78" outlineLevel="6">
      <c r="A410" s="301">
        <v>399</v>
      </c>
      <c r="B410" s="308" t="s">
        <v>535</v>
      </c>
      <c r="C410" s="302" t="s">
        <v>194</v>
      </c>
      <c r="D410" s="302" t="s">
        <v>488</v>
      </c>
      <c r="E410" s="302" t="s">
        <v>1270</v>
      </c>
      <c r="F410" s="302" t="s">
        <v>256</v>
      </c>
      <c r="G410" s="303">
        <v>9624.2800000000007</v>
      </c>
      <c r="H410" s="303">
        <v>0</v>
      </c>
      <c r="I410" s="303">
        <v>0</v>
      </c>
    </row>
    <row r="411" spans="1:9" ht="31.2" outlineLevel="7">
      <c r="A411" s="301">
        <v>400</v>
      </c>
      <c r="B411" s="308" t="s">
        <v>681</v>
      </c>
      <c r="C411" s="302" t="s">
        <v>194</v>
      </c>
      <c r="D411" s="302" t="s">
        <v>488</v>
      </c>
      <c r="E411" s="302" t="s">
        <v>1270</v>
      </c>
      <c r="F411" s="302" t="s">
        <v>239</v>
      </c>
      <c r="G411" s="303">
        <v>9624.2800000000007</v>
      </c>
      <c r="H411" s="303">
        <v>0</v>
      </c>
      <c r="I411" s="303">
        <v>0</v>
      </c>
    </row>
    <row r="412" spans="1:9" ht="140.4" outlineLevel="5">
      <c r="A412" s="301">
        <v>401</v>
      </c>
      <c r="B412" s="309" t="s">
        <v>934</v>
      </c>
      <c r="C412" s="302" t="s">
        <v>194</v>
      </c>
      <c r="D412" s="302" t="s">
        <v>488</v>
      </c>
      <c r="E412" s="302" t="s">
        <v>936</v>
      </c>
      <c r="F412" s="302"/>
      <c r="G412" s="303">
        <v>2702758.93</v>
      </c>
      <c r="H412" s="303">
        <v>0</v>
      </c>
      <c r="I412" s="303">
        <v>0</v>
      </c>
    </row>
    <row r="413" spans="1:9" ht="78" outlineLevel="6">
      <c r="A413" s="301">
        <v>402</v>
      </c>
      <c r="B413" s="308" t="s">
        <v>535</v>
      </c>
      <c r="C413" s="302" t="s">
        <v>194</v>
      </c>
      <c r="D413" s="302" t="s">
        <v>488</v>
      </c>
      <c r="E413" s="302" t="s">
        <v>936</v>
      </c>
      <c r="F413" s="302" t="s">
        <v>256</v>
      </c>
      <c r="G413" s="303">
        <v>2702758.93</v>
      </c>
      <c r="H413" s="303">
        <v>0</v>
      </c>
      <c r="I413" s="303">
        <v>0</v>
      </c>
    </row>
    <row r="414" spans="1:9" ht="31.2" outlineLevel="7">
      <c r="A414" s="301">
        <v>403</v>
      </c>
      <c r="B414" s="308" t="s">
        <v>681</v>
      </c>
      <c r="C414" s="302" t="s">
        <v>194</v>
      </c>
      <c r="D414" s="302" t="s">
        <v>488</v>
      </c>
      <c r="E414" s="302" t="s">
        <v>936</v>
      </c>
      <c r="F414" s="302" t="s">
        <v>239</v>
      </c>
      <c r="G414" s="303">
        <v>2702758.93</v>
      </c>
      <c r="H414" s="303">
        <v>0</v>
      </c>
      <c r="I414" s="303">
        <v>0</v>
      </c>
    </row>
    <row r="415" spans="1:9" ht="202.8" outlineLevel="5">
      <c r="A415" s="301">
        <v>404</v>
      </c>
      <c r="B415" s="309" t="s">
        <v>1265</v>
      </c>
      <c r="C415" s="302" t="s">
        <v>194</v>
      </c>
      <c r="D415" s="302" t="s">
        <v>488</v>
      </c>
      <c r="E415" s="302" t="s">
        <v>1271</v>
      </c>
      <c r="F415" s="302"/>
      <c r="G415" s="303">
        <v>33703.47</v>
      </c>
      <c r="H415" s="303">
        <v>0</v>
      </c>
      <c r="I415" s="303">
        <v>0</v>
      </c>
    </row>
    <row r="416" spans="1:9" ht="78" outlineLevel="6">
      <c r="A416" s="301">
        <v>405</v>
      </c>
      <c r="B416" s="308" t="s">
        <v>535</v>
      </c>
      <c r="C416" s="302" t="s">
        <v>194</v>
      </c>
      <c r="D416" s="302" t="s">
        <v>488</v>
      </c>
      <c r="E416" s="302" t="s">
        <v>1271</v>
      </c>
      <c r="F416" s="302" t="s">
        <v>256</v>
      </c>
      <c r="G416" s="303">
        <v>33703.47</v>
      </c>
      <c r="H416" s="303">
        <v>0</v>
      </c>
      <c r="I416" s="303">
        <v>0</v>
      </c>
    </row>
    <row r="417" spans="1:9" ht="31.2" outlineLevel="7">
      <c r="A417" s="301">
        <v>406</v>
      </c>
      <c r="B417" s="308" t="s">
        <v>681</v>
      </c>
      <c r="C417" s="302" t="s">
        <v>194</v>
      </c>
      <c r="D417" s="302" t="s">
        <v>488</v>
      </c>
      <c r="E417" s="302" t="s">
        <v>1271</v>
      </c>
      <c r="F417" s="302" t="s">
        <v>239</v>
      </c>
      <c r="G417" s="303">
        <v>33703.47</v>
      </c>
      <c r="H417" s="303">
        <v>0</v>
      </c>
      <c r="I417" s="303">
        <v>0</v>
      </c>
    </row>
    <row r="418" spans="1:9" ht="15.6" outlineLevel="3">
      <c r="A418" s="301">
        <v>407</v>
      </c>
      <c r="B418" s="308" t="s">
        <v>542</v>
      </c>
      <c r="C418" s="302" t="s">
        <v>194</v>
      </c>
      <c r="D418" s="302" t="s">
        <v>488</v>
      </c>
      <c r="E418" s="302" t="s">
        <v>543</v>
      </c>
      <c r="F418" s="302"/>
      <c r="G418" s="303">
        <v>1122862.24</v>
      </c>
      <c r="H418" s="303">
        <v>0</v>
      </c>
      <c r="I418" s="303">
        <v>0</v>
      </c>
    </row>
    <row r="419" spans="1:9" ht="15.6" outlineLevel="4">
      <c r="A419" s="301">
        <v>408</v>
      </c>
      <c r="B419" s="308" t="s">
        <v>544</v>
      </c>
      <c r="C419" s="302" t="s">
        <v>194</v>
      </c>
      <c r="D419" s="302" t="s">
        <v>488</v>
      </c>
      <c r="E419" s="302" t="s">
        <v>545</v>
      </c>
      <c r="F419" s="302"/>
      <c r="G419" s="303">
        <v>1122862.24</v>
      </c>
      <c r="H419" s="303">
        <v>0</v>
      </c>
      <c r="I419" s="303">
        <v>0</v>
      </c>
    </row>
    <row r="420" spans="1:9" ht="46.8" outlineLevel="5">
      <c r="A420" s="301">
        <v>409</v>
      </c>
      <c r="B420" s="308" t="s">
        <v>929</v>
      </c>
      <c r="C420" s="302" t="s">
        <v>194</v>
      </c>
      <c r="D420" s="302" t="s">
        <v>488</v>
      </c>
      <c r="E420" s="302" t="s">
        <v>930</v>
      </c>
      <c r="F420" s="302"/>
      <c r="G420" s="303">
        <v>448101.43</v>
      </c>
      <c r="H420" s="303">
        <v>0</v>
      </c>
      <c r="I420" s="303">
        <v>0</v>
      </c>
    </row>
    <row r="421" spans="1:9" ht="15.6" outlineLevel="6">
      <c r="A421" s="301">
        <v>410</v>
      </c>
      <c r="B421" s="308" t="s">
        <v>592</v>
      </c>
      <c r="C421" s="302" t="s">
        <v>194</v>
      </c>
      <c r="D421" s="302" t="s">
        <v>488</v>
      </c>
      <c r="E421" s="302" t="s">
        <v>930</v>
      </c>
      <c r="F421" s="302" t="s">
        <v>593</v>
      </c>
      <c r="G421" s="303">
        <v>448101.43</v>
      </c>
      <c r="H421" s="303">
        <v>0</v>
      </c>
      <c r="I421" s="303">
        <v>0</v>
      </c>
    </row>
    <row r="422" spans="1:9" ht="15.6" outlineLevel="7">
      <c r="A422" s="301">
        <v>411</v>
      </c>
      <c r="B422" s="308" t="s">
        <v>931</v>
      </c>
      <c r="C422" s="302" t="s">
        <v>194</v>
      </c>
      <c r="D422" s="302" t="s">
        <v>488</v>
      </c>
      <c r="E422" s="302" t="s">
        <v>930</v>
      </c>
      <c r="F422" s="302" t="s">
        <v>932</v>
      </c>
      <c r="G422" s="303">
        <v>168500</v>
      </c>
      <c r="H422" s="303">
        <v>0</v>
      </c>
      <c r="I422" s="303">
        <v>0</v>
      </c>
    </row>
    <row r="423" spans="1:9" ht="15.6" outlineLevel="7">
      <c r="A423" s="301">
        <v>412</v>
      </c>
      <c r="B423" s="308" t="s">
        <v>594</v>
      </c>
      <c r="C423" s="302" t="s">
        <v>194</v>
      </c>
      <c r="D423" s="302" t="s">
        <v>488</v>
      </c>
      <c r="E423" s="302" t="s">
        <v>930</v>
      </c>
      <c r="F423" s="302" t="s">
        <v>595</v>
      </c>
      <c r="G423" s="303">
        <v>279601.43</v>
      </c>
      <c r="H423" s="303">
        <v>0</v>
      </c>
      <c r="I423" s="303">
        <v>0</v>
      </c>
    </row>
    <row r="424" spans="1:9" ht="109.2" outlineLevel="5">
      <c r="A424" s="301">
        <v>413</v>
      </c>
      <c r="B424" s="309" t="s">
        <v>939</v>
      </c>
      <c r="C424" s="302" t="s">
        <v>194</v>
      </c>
      <c r="D424" s="302" t="s">
        <v>488</v>
      </c>
      <c r="E424" s="302" t="s">
        <v>1128</v>
      </c>
      <c r="F424" s="302"/>
      <c r="G424" s="303">
        <v>412915.47</v>
      </c>
      <c r="H424" s="303">
        <v>0</v>
      </c>
      <c r="I424" s="303">
        <v>0</v>
      </c>
    </row>
    <row r="425" spans="1:9" ht="78" outlineLevel="6">
      <c r="A425" s="301">
        <v>414</v>
      </c>
      <c r="B425" s="308" t="s">
        <v>535</v>
      </c>
      <c r="C425" s="302" t="s">
        <v>194</v>
      </c>
      <c r="D425" s="302" t="s">
        <v>488</v>
      </c>
      <c r="E425" s="302" t="s">
        <v>1128</v>
      </c>
      <c r="F425" s="302" t="s">
        <v>256</v>
      </c>
      <c r="G425" s="303">
        <v>412915.47</v>
      </c>
      <c r="H425" s="303">
        <v>0</v>
      </c>
      <c r="I425" s="303">
        <v>0</v>
      </c>
    </row>
    <row r="426" spans="1:9" ht="31.2" outlineLevel="7">
      <c r="A426" s="301">
        <v>415</v>
      </c>
      <c r="B426" s="308" t="s">
        <v>681</v>
      </c>
      <c r="C426" s="302" t="s">
        <v>194</v>
      </c>
      <c r="D426" s="302" t="s">
        <v>488</v>
      </c>
      <c r="E426" s="302" t="s">
        <v>1128</v>
      </c>
      <c r="F426" s="302" t="s">
        <v>239</v>
      </c>
      <c r="G426" s="303">
        <v>412915.47</v>
      </c>
      <c r="H426" s="303">
        <v>0</v>
      </c>
      <c r="I426" s="303">
        <v>0</v>
      </c>
    </row>
    <row r="427" spans="1:9" ht="46.8" outlineLevel="5">
      <c r="A427" s="301">
        <v>416</v>
      </c>
      <c r="B427" s="308" t="s">
        <v>1331</v>
      </c>
      <c r="C427" s="302" t="s">
        <v>194</v>
      </c>
      <c r="D427" s="302" t="s">
        <v>488</v>
      </c>
      <c r="E427" s="302" t="s">
        <v>1332</v>
      </c>
      <c r="F427" s="302"/>
      <c r="G427" s="303">
        <v>118543.73</v>
      </c>
      <c r="H427" s="303">
        <v>0</v>
      </c>
      <c r="I427" s="303">
        <v>0</v>
      </c>
    </row>
    <row r="428" spans="1:9" ht="15.6" outlineLevel="6">
      <c r="A428" s="301">
        <v>417</v>
      </c>
      <c r="B428" s="308" t="s">
        <v>592</v>
      </c>
      <c r="C428" s="302" t="s">
        <v>194</v>
      </c>
      <c r="D428" s="302" t="s">
        <v>488</v>
      </c>
      <c r="E428" s="302" t="s">
        <v>1332</v>
      </c>
      <c r="F428" s="302" t="s">
        <v>593</v>
      </c>
      <c r="G428" s="303">
        <v>118543.73</v>
      </c>
      <c r="H428" s="303">
        <v>0</v>
      </c>
      <c r="I428" s="303">
        <v>0</v>
      </c>
    </row>
    <row r="429" spans="1:9" ht="15.6" outlineLevel="7">
      <c r="A429" s="301">
        <v>418</v>
      </c>
      <c r="B429" s="308" t="s">
        <v>594</v>
      </c>
      <c r="C429" s="302" t="s">
        <v>194</v>
      </c>
      <c r="D429" s="302" t="s">
        <v>488</v>
      </c>
      <c r="E429" s="302" t="s">
        <v>1332</v>
      </c>
      <c r="F429" s="302" t="s">
        <v>595</v>
      </c>
      <c r="G429" s="303">
        <v>118543.73</v>
      </c>
      <c r="H429" s="303">
        <v>0</v>
      </c>
      <c r="I429" s="303">
        <v>0</v>
      </c>
    </row>
    <row r="430" spans="1:9" ht="109.2" outlineLevel="5">
      <c r="A430" s="301">
        <v>419</v>
      </c>
      <c r="B430" s="309" t="s">
        <v>1333</v>
      </c>
      <c r="C430" s="302" t="s">
        <v>194</v>
      </c>
      <c r="D430" s="302" t="s">
        <v>488</v>
      </c>
      <c r="E430" s="302" t="s">
        <v>1334</v>
      </c>
      <c r="F430" s="302"/>
      <c r="G430" s="303">
        <v>143301.60999999999</v>
      </c>
      <c r="H430" s="303">
        <v>0</v>
      </c>
      <c r="I430" s="303">
        <v>0</v>
      </c>
    </row>
    <row r="431" spans="1:9" ht="78" outlineLevel="6">
      <c r="A431" s="301">
        <v>420</v>
      </c>
      <c r="B431" s="308" t="s">
        <v>535</v>
      </c>
      <c r="C431" s="302" t="s">
        <v>194</v>
      </c>
      <c r="D431" s="302" t="s">
        <v>488</v>
      </c>
      <c r="E431" s="302" t="s">
        <v>1334</v>
      </c>
      <c r="F431" s="302" t="s">
        <v>256</v>
      </c>
      <c r="G431" s="303">
        <v>143301.60999999999</v>
      </c>
      <c r="H431" s="303">
        <v>0</v>
      </c>
      <c r="I431" s="303">
        <v>0</v>
      </c>
    </row>
    <row r="432" spans="1:9" ht="31.2" outlineLevel="7">
      <c r="A432" s="301">
        <v>421</v>
      </c>
      <c r="B432" s="308" t="s">
        <v>681</v>
      </c>
      <c r="C432" s="302" t="s">
        <v>194</v>
      </c>
      <c r="D432" s="302" t="s">
        <v>488</v>
      </c>
      <c r="E432" s="302" t="s">
        <v>1334</v>
      </c>
      <c r="F432" s="302" t="s">
        <v>239</v>
      </c>
      <c r="G432" s="303">
        <v>143301.60999999999</v>
      </c>
      <c r="H432" s="303">
        <v>0</v>
      </c>
      <c r="I432" s="303">
        <v>0</v>
      </c>
    </row>
    <row r="433" spans="1:9" ht="31.2">
      <c r="A433" s="301">
        <v>422</v>
      </c>
      <c r="B433" s="308" t="s">
        <v>702</v>
      </c>
      <c r="C433" s="302" t="s">
        <v>201</v>
      </c>
      <c r="D433" s="302"/>
      <c r="E433" s="302"/>
      <c r="F433" s="302"/>
      <c r="G433" s="303">
        <v>395828696.92000002</v>
      </c>
      <c r="H433" s="303">
        <v>313261730.37</v>
      </c>
      <c r="I433" s="303">
        <f>313727142.5+837500-837500*5%</f>
        <v>314522767.5</v>
      </c>
    </row>
    <row r="434" spans="1:9" ht="15.6" outlineLevel="1">
      <c r="A434" s="301">
        <v>423</v>
      </c>
      <c r="B434" s="308" t="s">
        <v>471</v>
      </c>
      <c r="C434" s="302" t="s">
        <v>201</v>
      </c>
      <c r="D434" s="302" t="s">
        <v>472</v>
      </c>
      <c r="E434" s="302"/>
      <c r="F434" s="302"/>
      <c r="G434" s="303">
        <v>380704676.92000002</v>
      </c>
      <c r="H434" s="303">
        <v>297703530.37</v>
      </c>
      <c r="I434" s="303">
        <f>298168942.5+837500-837500*5%</f>
        <v>298964567.5</v>
      </c>
    </row>
    <row r="435" spans="1:9" ht="15.6" outlineLevel="2">
      <c r="A435" s="301">
        <v>424</v>
      </c>
      <c r="B435" s="308" t="s">
        <v>473</v>
      </c>
      <c r="C435" s="302" t="s">
        <v>201</v>
      </c>
      <c r="D435" s="302" t="s">
        <v>474</v>
      </c>
      <c r="E435" s="302"/>
      <c r="F435" s="302"/>
      <c r="G435" s="303">
        <v>88744823.569999993</v>
      </c>
      <c r="H435" s="303">
        <v>65798832.57</v>
      </c>
      <c r="I435" s="303">
        <v>67675717.5</v>
      </c>
    </row>
    <row r="436" spans="1:9" ht="31.2" outlineLevel="3">
      <c r="A436" s="301">
        <v>425</v>
      </c>
      <c r="B436" s="308" t="s">
        <v>603</v>
      </c>
      <c r="C436" s="302" t="s">
        <v>201</v>
      </c>
      <c r="D436" s="302" t="s">
        <v>474</v>
      </c>
      <c r="E436" s="302" t="s">
        <v>604</v>
      </c>
      <c r="F436" s="302"/>
      <c r="G436" s="303">
        <v>85496107.390000001</v>
      </c>
      <c r="H436" s="303">
        <v>65798832.57</v>
      </c>
      <c r="I436" s="303">
        <v>67675717.5</v>
      </c>
    </row>
    <row r="437" spans="1:9" ht="31.2" outlineLevel="4">
      <c r="A437" s="301">
        <v>426</v>
      </c>
      <c r="B437" s="308" t="s">
        <v>703</v>
      </c>
      <c r="C437" s="302" t="s">
        <v>201</v>
      </c>
      <c r="D437" s="302" t="s">
        <v>474</v>
      </c>
      <c r="E437" s="302" t="s">
        <v>704</v>
      </c>
      <c r="F437" s="302"/>
      <c r="G437" s="303">
        <v>83064517.390000001</v>
      </c>
      <c r="H437" s="303">
        <v>65798832.57</v>
      </c>
      <c r="I437" s="303">
        <v>67675717.5</v>
      </c>
    </row>
    <row r="438" spans="1:9" ht="93.6" outlineLevel="5">
      <c r="A438" s="301">
        <v>427</v>
      </c>
      <c r="B438" s="308" t="s">
        <v>705</v>
      </c>
      <c r="C438" s="302" t="s">
        <v>201</v>
      </c>
      <c r="D438" s="302" t="s">
        <v>474</v>
      </c>
      <c r="E438" s="302" t="s">
        <v>706</v>
      </c>
      <c r="F438" s="302"/>
      <c r="G438" s="303">
        <v>26845294.27</v>
      </c>
      <c r="H438" s="303">
        <v>24588332.57</v>
      </c>
      <c r="I438" s="303">
        <v>26465217.5</v>
      </c>
    </row>
    <row r="439" spans="1:9" ht="46.8" outlineLevel="6">
      <c r="A439" s="301">
        <v>428</v>
      </c>
      <c r="B439" s="308" t="s">
        <v>639</v>
      </c>
      <c r="C439" s="302" t="s">
        <v>201</v>
      </c>
      <c r="D439" s="302" t="s">
        <v>474</v>
      </c>
      <c r="E439" s="302" t="s">
        <v>706</v>
      </c>
      <c r="F439" s="302" t="s">
        <v>640</v>
      </c>
      <c r="G439" s="303">
        <v>26845294.27</v>
      </c>
      <c r="H439" s="303">
        <v>24588332.57</v>
      </c>
      <c r="I439" s="303">
        <v>26465217.5</v>
      </c>
    </row>
    <row r="440" spans="1:9" ht="15.6" outlineLevel="7">
      <c r="A440" s="301">
        <v>429</v>
      </c>
      <c r="B440" s="308" t="s">
        <v>641</v>
      </c>
      <c r="C440" s="302" t="s">
        <v>201</v>
      </c>
      <c r="D440" s="302" t="s">
        <v>474</v>
      </c>
      <c r="E440" s="302" t="s">
        <v>706</v>
      </c>
      <c r="F440" s="302" t="s">
        <v>642</v>
      </c>
      <c r="G440" s="303">
        <v>26845294.27</v>
      </c>
      <c r="H440" s="303">
        <v>24588332.57</v>
      </c>
      <c r="I440" s="303">
        <v>26465217.5</v>
      </c>
    </row>
    <row r="441" spans="1:9" ht="140.4" outlineLevel="5">
      <c r="A441" s="301">
        <v>430</v>
      </c>
      <c r="B441" s="309" t="s">
        <v>937</v>
      </c>
      <c r="C441" s="302" t="s">
        <v>201</v>
      </c>
      <c r="D441" s="302" t="s">
        <v>474</v>
      </c>
      <c r="E441" s="302" t="s">
        <v>938</v>
      </c>
      <c r="F441" s="302"/>
      <c r="G441" s="303">
        <v>5782048.0700000003</v>
      </c>
      <c r="H441" s="303">
        <v>0</v>
      </c>
      <c r="I441" s="303">
        <v>0</v>
      </c>
    </row>
    <row r="442" spans="1:9" ht="46.8" outlineLevel="6">
      <c r="A442" s="301">
        <v>431</v>
      </c>
      <c r="B442" s="308" t="s">
        <v>639</v>
      </c>
      <c r="C442" s="302" t="s">
        <v>201</v>
      </c>
      <c r="D442" s="302" t="s">
        <v>474</v>
      </c>
      <c r="E442" s="302" t="s">
        <v>938</v>
      </c>
      <c r="F442" s="302" t="s">
        <v>640</v>
      </c>
      <c r="G442" s="303">
        <v>5782048.0700000003</v>
      </c>
      <c r="H442" s="303">
        <v>0</v>
      </c>
      <c r="I442" s="303">
        <v>0</v>
      </c>
    </row>
    <row r="443" spans="1:9" ht="15.6" outlineLevel="7">
      <c r="A443" s="301">
        <v>432</v>
      </c>
      <c r="B443" s="308" t="s">
        <v>641</v>
      </c>
      <c r="C443" s="302" t="s">
        <v>201</v>
      </c>
      <c r="D443" s="302" t="s">
        <v>474</v>
      </c>
      <c r="E443" s="302" t="s">
        <v>938</v>
      </c>
      <c r="F443" s="302" t="s">
        <v>642</v>
      </c>
      <c r="G443" s="303">
        <v>5782048.0700000003</v>
      </c>
      <c r="H443" s="303">
        <v>0</v>
      </c>
      <c r="I443" s="303">
        <v>0</v>
      </c>
    </row>
    <row r="444" spans="1:9" ht="202.8" outlineLevel="5">
      <c r="A444" s="301">
        <v>433</v>
      </c>
      <c r="B444" s="309" t="s">
        <v>1251</v>
      </c>
      <c r="C444" s="302" t="s">
        <v>201</v>
      </c>
      <c r="D444" s="302" t="s">
        <v>474</v>
      </c>
      <c r="E444" s="302" t="s">
        <v>1252</v>
      </c>
      <c r="F444" s="302"/>
      <c r="G444" s="303">
        <v>134565.04999999999</v>
      </c>
      <c r="H444" s="303">
        <v>0</v>
      </c>
      <c r="I444" s="303">
        <v>0</v>
      </c>
    </row>
    <row r="445" spans="1:9" ht="46.8" outlineLevel="6">
      <c r="A445" s="301">
        <v>434</v>
      </c>
      <c r="B445" s="308" t="s">
        <v>639</v>
      </c>
      <c r="C445" s="302" t="s">
        <v>201</v>
      </c>
      <c r="D445" s="302" t="s">
        <v>474</v>
      </c>
      <c r="E445" s="302" t="s">
        <v>1252</v>
      </c>
      <c r="F445" s="302" t="s">
        <v>640</v>
      </c>
      <c r="G445" s="303">
        <v>134565.04999999999</v>
      </c>
      <c r="H445" s="303">
        <v>0</v>
      </c>
      <c r="I445" s="303">
        <v>0</v>
      </c>
    </row>
    <row r="446" spans="1:9" ht="15.6" outlineLevel="7">
      <c r="A446" s="301">
        <v>435</v>
      </c>
      <c r="B446" s="308" t="s">
        <v>641</v>
      </c>
      <c r="C446" s="302" t="s">
        <v>201</v>
      </c>
      <c r="D446" s="302" t="s">
        <v>474</v>
      </c>
      <c r="E446" s="302" t="s">
        <v>1252</v>
      </c>
      <c r="F446" s="302" t="s">
        <v>642</v>
      </c>
      <c r="G446" s="303">
        <v>134565.04999999999</v>
      </c>
      <c r="H446" s="303">
        <v>0</v>
      </c>
      <c r="I446" s="303">
        <v>0</v>
      </c>
    </row>
    <row r="447" spans="1:9" ht="296.39999999999998" outlineLevel="5">
      <c r="A447" s="301">
        <v>436</v>
      </c>
      <c r="B447" s="309" t="s">
        <v>707</v>
      </c>
      <c r="C447" s="302" t="s">
        <v>201</v>
      </c>
      <c r="D447" s="302" t="s">
        <v>474</v>
      </c>
      <c r="E447" s="302" t="s">
        <v>708</v>
      </c>
      <c r="F447" s="302"/>
      <c r="G447" s="303">
        <v>19210210</v>
      </c>
      <c r="H447" s="303">
        <v>14743900</v>
      </c>
      <c r="I447" s="303">
        <v>14743900</v>
      </c>
    </row>
    <row r="448" spans="1:9" ht="46.8" outlineLevel="6">
      <c r="A448" s="301">
        <v>437</v>
      </c>
      <c r="B448" s="308" t="s">
        <v>639</v>
      </c>
      <c r="C448" s="302" t="s">
        <v>201</v>
      </c>
      <c r="D448" s="302" t="s">
        <v>474</v>
      </c>
      <c r="E448" s="302" t="s">
        <v>708</v>
      </c>
      <c r="F448" s="302" t="s">
        <v>640</v>
      </c>
      <c r="G448" s="303">
        <v>19210210</v>
      </c>
      <c r="H448" s="303">
        <v>14743900</v>
      </c>
      <c r="I448" s="303">
        <v>14743900</v>
      </c>
    </row>
    <row r="449" spans="1:9" ht="15.6" outlineLevel="7">
      <c r="A449" s="301">
        <v>438</v>
      </c>
      <c r="B449" s="308" t="s">
        <v>641</v>
      </c>
      <c r="C449" s="302" t="s">
        <v>201</v>
      </c>
      <c r="D449" s="302" t="s">
        <v>474</v>
      </c>
      <c r="E449" s="302" t="s">
        <v>708</v>
      </c>
      <c r="F449" s="302" t="s">
        <v>642</v>
      </c>
      <c r="G449" s="303">
        <v>19210210</v>
      </c>
      <c r="H449" s="303">
        <v>14743900</v>
      </c>
      <c r="I449" s="303">
        <v>14743900</v>
      </c>
    </row>
    <row r="450" spans="1:9" ht="296.39999999999998" outlineLevel="5">
      <c r="A450" s="301">
        <v>439</v>
      </c>
      <c r="B450" s="309" t="s">
        <v>709</v>
      </c>
      <c r="C450" s="302" t="s">
        <v>201</v>
      </c>
      <c r="D450" s="302" t="s">
        <v>474</v>
      </c>
      <c r="E450" s="302" t="s">
        <v>710</v>
      </c>
      <c r="F450" s="302"/>
      <c r="G450" s="303">
        <v>31092400</v>
      </c>
      <c r="H450" s="303">
        <v>26466600</v>
      </c>
      <c r="I450" s="303">
        <v>26466600</v>
      </c>
    </row>
    <row r="451" spans="1:9" ht="46.8" outlineLevel="6">
      <c r="A451" s="301">
        <v>440</v>
      </c>
      <c r="B451" s="308" t="s">
        <v>639</v>
      </c>
      <c r="C451" s="302" t="s">
        <v>201</v>
      </c>
      <c r="D451" s="302" t="s">
        <v>474</v>
      </c>
      <c r="E451" s="302" t="s">
        <v>710</v>
      </c>
      <c r="F451" s="302" t="s">
        <v>640</v>
      </c>
      <c r="G451" s="303">
        <v>31092400</v>
      </c>
      <c r="H451" s="303">
        <v>26466600</v>
      </c>
      <c r="I451" s="303">
        <v>26466600</v>
      </c>
    </row>
    <row r="452" spans="1:9" ht="15.6" outlineLevel="7">
      <c r="A452" s="301">
        <v>441</v>
      </c>
      <c r="B452" s="308" t="s">
        <v>641</v>
      </c>
      <c r="C452" s="302" t="s">
        <v>201</v>
      </c>
      <c r="D452" s="302" t="s">
        <v>474</v>
      </c>
      <c r="E452" s="302" t="s">
        <v>710</v>
      </c>
      <c r="F452" s="302" t="s">
        <v>642</v>
      </c>
      <c r="G452" s="303">
        <v>31092400</v>
      </c>
      <c r="H452" s="303">
        <v>26466600</v>
      </c>
      <c r="I452" s="303">
        <v>26466600</v>
      </c>
    </row>
    <row r="453" spans="1:9" ht="31.2" outlineLevel="4">
      <c r="A453" s="301">
        <v>442</v>
      </c>
      <c r="B453" s="308" t="s">
        <v>711</v>
      </c>
      <c r="C453" s="302" t="s">
        <v>201</v>
      </c>
      <c r="D453" s="302" t="s">
        <v>474</v>
      </c>
      <c r="E453" s="302" t="s">
        <v>712</v>
      </c>
      <c r="F453" s="302"/>
      <c r="G453" s="303">
        <v>2431590</v>
      </c>
      <c r="H453" s="303">
        <v>0</v>
      </c>
      <c r="I453" s="303">
        <v>0</v>
      </c>
    </row>
    <row r="454" spans="1:9" ht="93.6" outlineLevel="5">
      <c r="A454" s="301">
        <v>443</v>
      </c>
      <c r="B454" s="308" t="s">
        <v>713</v>
      </c>
      <c r="C454" s="302" t="s">
        <v>201</v>
      </c>
      <c r="D454" s="302" t="s">
        <v>474</v>
      </c>
      <c r="E454" s="302" t="s">
        <v>714</v>
      </c>
      <c r="F454" s="302"/>
      <c r="G454" s="303">
        <v>2431590</v>
      </c>
      <c r="H454" s="303">
        <v>0</v>
      </c>
      <c r="I454" s="303">
        <v>0</v>
      </c>
    </row>
    <row r="455" spans="1:9" ht="46.8" outlineLevel="6">
      <c r="A455" s="301">
        <v>444</v>
      </c>
      <c r="B455" s="308" t="s">
        <v>639</v>
      </c>
      <c r="C455" s="302" t="s">
        <v>201</v>
      </c>
      <c r="D455" s="302" t="s">
        <v>474</v>
      </c>
      <c r="E455" s="302" t="s">
        <v>714</v>
      </c>
      <c r="F455" s="302" t="s">
        <v>640</v>
      </c>
      <c r="G455" s="303">
        <v>2431590</v>
      </c>
      <c r="H455" s="303">
        <v>0</v>
      </c>
      <c r="I455" s="303">
        <v>0</v>
      </c>
    </row>
    <row r="456" spans="1:9" ht="15.6" outlineLevel="7">
      <c r="A456" s="301">
        <v>445</v>
      </c>
      <c r="B456" s="308" t="s">
        <v>641</v>
      </c>
      <c r="C456" s="302" t="s">
        <v>201</v>
      </c>
      <c r="D456" s="302" t="s">
        <v>474</v>
      </c>
      <c r="E456" s="302" t="s">
        <v>714</v>
      </c>
      <c r="F456" s="302" t="s">
        <v>642</v>
      </c>
      <c r="G456" s="303">
        <v>2431590</v>
      </c>
      <c r="H456" s="303">
        <v>0</v>
      </c>
      <c r="I456" s="303">
        <v>0</v>
      </c>
    </row>
    <row r="457" spans="1:9" ht="15.6" outlineLevel="3">
      <c r="A457" s="301">
        <v>446</v>
      </c>
      <c r="B457" s="308" t="s">
        <v>542</v>
      </c>
      <c r="C457" s="302" t="s">
        <v>201</v>
      </c>
      <c r="D457" s="302" t="s">
        <v>474</v>
      </c>
      <c r="E457" s="302" t="s">
        <v>543</v>
      </c>
      <c r="F457" s="302"/>
      <c r="G457" s="303">
        <v>3248716.18</v>
      </c>
      <c r="H457" s="303">
        <v>0</v>
      </c>
      <c r="I457" s="303">
        <v>0</v>
      </c>
    </row>
    <row r="458" spans="1:9" ht="15.6" outlineLevel="4">
      <c r="A458" s="301">
        <v>447</v>
      </c>
      <c r="B458" s="308" t="s">
        <v>544</v>
      </c>
      <c r="C458" s="302" t="s">
        <v>201</v>
      </c>
      <c r="D458" s="302" t="s">
        <v>474</v>
      </c>
      <c r="E458" s="302" t="s">
        <v>545</v>
      </c>
      <c r="F458" s="302"/>
      <c r="G458" s="303">
        <v>3248716.18</v>
      </c>
      <c r="H458" s="303">
        <v>0</v>
      </c>
      <c r="I458" s="303">
        <v>0</v>
      </c>
    </row>
    <row r="459" spans="1:9" ht="46.8" outlineLevel="5">
      <c r="A459" s="301">
        <v>448</v>
      </c>
      <c r="B459" s="308" t="s">
        <v>929</v>
      </c>
      <c r="C459" s="302" t="s">
        <v>201</v>
      </c>
      <c r="D459" s="302" t="s">
        <v>474</v>
      </c>
      <c r="E459" s="302" t="s">
        <v>930</v>
      </c>
      <c r="F459" s="302"/>
      <c r="G459" s="303">
        <v>171059</v>
      </c>
      <c r="H459" s="303">
        <v>0</v>
      </c>
      <c r="I459" s="303">
        <v>0</v>
      </c>
    </row>
    <row r="460" spans="1:9" ht="46.8" outlineLevel="6">
      <c r="A460" s="301">
        <v>449</v>
      </c>
      <c r="B460" s="308" t="s">
        <v>639</v>
      </c>
      <c r="C460" s="302" t="s">
        <v>201</v>
      </c>
      <c r="D460" s="302" t="s">
        <v>474</v>
      </c>
      <c r="E460" s="302" t="s">
        <v>930</v>
      </c>
      <c r="F460" s="302" t="s">
        <v>640</v>
      </c>
      <c r="G460" s="303">
        <v>171059</v>
      </c>
      <c r="H460" s="303">
        <v>0</v>
      </c>
      <c r="I460" s="303">
        <v>0</v>
      </c>
    </row>
    <row r="461" spans="1:9" ht="15.6" outlineLevel="7">
      <c r="A461" s="301">
        <v>450</v>
      </c>
      <c r="B461" s="308" t="s">
        <v>641</v>
      </c>
      <c r="C461" s="302" t="s">
        <v>201</v>
      </c>
      <c r="D461" s="302" t="s">
        <v>474</v>
      </c>
      <c r="E461" s="302" t="s">
        <v>930</v>
      </c>
      <c r="F461" s="302" t="s">
        <v>642</v>
      </c>
      <c r="G461" s="303">
        <v>171059</v>
      </c>
      <c r="H461" s="303">
        <v>0</v>
      </c>
      <c r="I461" s="303">
        <v>0</v>
      </c>
    </row>
    <row r="462" spans="1:9" ht="109.2" outlineLevel="5">
      <c r="A462" s="301">
        <v>451</v>
      </c>
      <c r="B462" s="309" t="s">
        <v>939</v>
      </c>
      <c r="C462" s="302" t="s">
        <v>201</v>
      </c>
      <c r="D462" s="302" t="s">
        <v>474</v>
      </c>
      <c r="E462" s="302" t="s">
        <v>940</v>
      </c>
      <c r="F462" s="302"/>
      <c r="G462" s="303">
        <v>1106337.7</v>
      </c>
      <c r="H462" s="303">
        <v>0</v>
      </c>
      <c r="I462" s="303">
        <v>0</v>
      </c>
    </row>
    <row r="463" spans="1:9" ht="46.8" outlineLevel="6">
      <c r="A463" s="301">
        <v>452</v>
      </c>
      <c r="B463" s="308" t="s">
        <v>639</v>
      </c>
      <c r="C463" s="302" t="s">
        <v>201</v>
      </c>
      <c r="D463" s="302" t="s">
        <v>474</v>
      </c>
      <c r="E463" s="302" t="s">
        <v>940</v>
      </c>
      <c r="F463" s="302" t="s">
        <v>640</v>
      </c>
      <c r="G463" s="303">
        <v>1106337.7</v>
      </c>
      <c r="H463" s="303">
        <v>0</v>
      </c>
      <c r="I463" s="303">
        <v>0</v>
      </c>
    </row>
    <row r="464" spans="1:9" ht="15.6" outlineLevel="7">
      <c r="A464" s="301">
        <v>453</v>
      </c>
      <c r="B464" s="308" t="s">
        <v>641</v>
      </c>
      <c r="C464" s="302" t="s">
        <v>201</v>
      </c>
      <c r="D464" s="302" t="s">
        <v>474</v>
      </c>
      <c r="E464" s="302" t="s">
        <v>940</v>
      </c>
      <c r="F464" s="302" t="s">
        <v>642</v>
      </c>
      <c r="G464" s="303">
        <v>1106337.7</v>
      </c>
      <c r="H464" s="303">
        <v>0</v>
      </c>
      <c r="I464" s="303">
        <v>0</v>
      </c>
    </row>
    <row r="465" spans="1:9" ht="109.2" outlineLevel="5">
      <c r="A465" s="301">
        <v>454</v>
      </c>
      <c r="B465" s="309" t="s">
        <v>941</v>
      </c>
      <c r="C465" s="302" t="s">
        <v>201</v>
      </c>
      <c r="D465" s="302" t="s">
        <v>474</v>
      </c>
      <c r="E465" s="302" t="s">
        <v>942</v>
      </c>
      <c r="F465" s="302"/>
      <c r="G465" s="303">
        <v>1971319.48</v>
      </c>
      <c r="H465" s="303">
        <v>0</v>
      </c>
      <c r="I465" s="303">
        <v>0</v>
      </c>
    </row>
    <row r="466" spans="1:9" ht="46.8" outlineLevel="6">
      <c r="A466" s="301">
        <v>455</v>
      </c>
      <c r="B466" s="308" t="s">
        <v>639</v>
      </c>
      <c r="C466" s="302" t="s">
        <v>201</v>
      </c>
      <c r="D466" s="302" t="s">
        <v>474</v>
      </c>
      <c r="E466" s="302" t="s">
        <v>942</v>
      </c>
      <c r="F466" s="302" t="s">
        <v>640</v>
      </c>
      <c r="G466" s="303">
        <v>1971319.48</v>
      </c>
      <c r="H466" s="303">
        <v>0</v>
      </c>
      <c r="I466" s="303">
        <v>0</v>
      </c>
    </row>
    <row r="467" spans="1:9" ht="15.6" outlineLevel="7">
      <c r="A467" s="301">
        <v>456</v>
      </c>
      <c r="B467" s="308" t="s">
        <v>641</v>
      </c>
      <c r="C467" s="302" t="s">
        <v>201</v>
      </c>
      <c r="D467" s="302" t="s">
        <v>474</v>
      </c>
      <c r="E467" s="302" t="s">
        <v>942</v>
      </c>
      <c r="F467" s="302" t="s">
        <v>642</v>
      </c>
      <c r="G467" s="303">
        <v>1971319.48</v>
      </c>
      <c r="H467" s="303">
        <v>0</v>
      </c>
      <c r="I467" s="303">
        <v>0</v>
      </c>
    </row>
    <row r="468" spans="1:9" ht="15.6" outlineLevel="2">
      <c r="A468" s="301">
        <v>457</v>
      </c>
      <c r="B468" s="308" t="s">
        <v>475</v>
      </c>
      <c r="C468" s="302" t="s">
        <v>201</v>
      </c>
      <c r="D468" s="302" t="s">
        <v>476</v>
      </c>
      <c r="E468" s="302"/>
      <c r="F468" s="302"/>
      <c r="G468" s="303">
        <v>266280040.78</v>
      </c>
      <c r="H468" s="303">
        <v>214698121.40000001</v>
      </c>
      <c r="I468" s="303">
        <f>213730882+837500-837500*5%</f>
        <v>214526507</v>
      </c>
    </row>
    <row r="469" spans="1:9" ht="31.2" outlineLevel="3">
      <c r="A469" s="301">
        <v>458</v>
      </c>
      <c r="B469" s="308" t="s">
        <v>603</v>
      </c>
      <c r="C469" s="302" t="s">
        <v>201</v>
      </c>
      <c r="D469" s="302" t="s">
        <v>476</v>
      </c>
      <c r="E469" s="302" t="s">
        <v>604</v>
      </c>
      <c r="F469" s="302"/>
      <c r="G469" s="303">
        <v>257048505.78999999</v>
      </c>
      <c r="H469" s="303">
        <v>214698121.40000001</v>
      </c>
      <c r="I469" s="303">
        <f>213730882+837500-837500*5%</f>
        <v>214526507</v>
      </c>
    </row>
    <row r="470" spans="1:9" ht="31.2" outlineLevel="4">
      <c r="A470" s="301">
        <v>459</v>
      </c>
      <c r="B470" s="308" t="s">
        <v>703</v>
      </c>
      <c r="C470" s="302" t="s">
        <v>201</v>
      </c>
      <c r="D470" s="302" t="s">
        <v>476</v>
      </c>
      <c r="E470" s="302" t="s">
        <v>704</v>
      </c>
      <c r="F470" s="302"/>
      <c r="G470" s="303">
        <v>247944475.55000001</v>
      </c>
      <c r="H470" s="303">
        <v>214698121.40000001</v>
      </c>
      <c r="I470" s="303">
        <f>213730882+837500-837500*5%</f>
        <v>214526507</v>
      </c>
    </row>
    <row r="471" spans="1:9" ht="93.6" outlineLevel="5">
      <c r="A471" s="301">
        <v>460</v>
      </c>
      <c r="B471" s="308" t="s">
        <v>705</v>
      </c>
      <c r="C471" s="302" t="s">
        <v>201</v>
      </c>
      <c r="D471" s="302" t="s">
        <v>476</v>
      </c>
      <c r="E471" s="302" t="s">
        <v>706</v>
      </c>
      <c r="F471" s="302"/>
      <c r="G471" s="303">
        <v>72554400.120000005</v>
      </c>
      <c r="H471" s="303">
        <v>59984421.399999999</v>
      </c>
      <c r="I471" s="303">
        <f>59017182+837500-837500*5%</f>
        <v>59812807</v>
      </c>
    </row>
    <row r="472" spans="1:9" ht="46.8" outlineLevel="6">
      <c r="A472" s="301">
        <v>461</v>
      </c>
      <c r="B472" s="308" t="s">
        <v>639</v>
      </c>
      <c r="C472" s="302" t="s">
        <v>201</v>
      </c>
      <c r="D472" s="302" t="s">
        <v>476</v>
      </c>
      <c r="E472" s="302" t="s">
        <v>706</v>
      </c>
      <c r="F472" s="302" t="s">
        <v>640</v>
      </c>
      <c r="G472" s="303">
        <v>72554400.120000005</v>
      </c>
      <c r="H472" s="303">
        <v>59984421.399999999</v>
      </c>
      <c r="I472" s="303">
        <f t="shared" ref="I472:I473" si="0">59017182+837500-837500*5%</f>
        <v>59812807</v>
      </c>
    </row>
    <row r="473" spans="1:9" ht="15.6" outlineLevel="7">
      <c r="A473" s="301">
        <v>462</v>
      </c>
      <c r="B473" s="308" t="s">
        <v>641</v>
      </c>
      <c r="C473" s="302" t="s">
        <v>201</v>
      </c>
      <c r="D473" s="302" t="s">
        <v>476</v>
      </c>
      <c r="E473" s="302" t="s">
        <v>706</v>
      </c>
      <c r="F473" s="302" t="s">
        <v>642</v>
      </c>
      <c r="G473" s="303">
        <v>72554400.120000005</v>
      </c>
      <c r="H473" s="303">
        <v>59984421.399999999</v>
      </c>
      <c r="I473" s="303">
        <f t="shared" si="0"/>
        <v>59812807</v>
      </c>
    </row>
    <row r="474" spans="1:9" ht="140.4" outlineLevel="5">
      <c r="A474" s="301">
        <v>463</v>
      </c>
      <c r="B474" s="309" t="s">
        <v>937</v>
      </c>
      <c r="C474" s="302" t="s">
        <v>201</v>
      </c>
      <c r="D474" s="302" t="s">
        <v>476</v>
      </c>
      <c r="E474" s="302" t="s">
        <v>938</v>
      </c>
      <c r="F474" s="302"/>
      <c r="G474" s="303">
        <v>15117312.699999999</v>
      </c>
      <c r="H474" s="303">
        <v>0</v>
      </c>
      <c r="I474" s="303">
        <v>0</v>
      </c>
    </row>
    <row r="475" spans="1:9" ht="46.8" outlineLevel="6">
      <c r="A475" s="301">
        <v>464</v>
      </c>
      <c r="B475" s="308" t="s">
        <v>639</v>
      </c>
      <c r="C475" s="302" t="s">
        <v>201</v>
      </c>
      <c r="D475" s="302" t="s">
        <v>476</v>
      </c>
      <c r="E475" s="302" t="s">
        <v>938</v>
      </c>
      <c r="F475" s="302" t="s">
        <v>640</v>
      </c>
      <c r="G475" s="303">
        <v>15117312.699999999</v>
      </c>
      <c r="H475" s="303">
        <v>0</v>
      </c>
      <c r="I475" s="303">
        <v>0</v>
      </c>
    </row>
    <row r="476" spans="1:9" ht="15.6" outlineLevel="7">
      <c r="A476" s="301">
        <v>465</v>
      </c>
      <c r="B476" s="308" t="s">
        <v>641</v>
      </c>
      <c r="C476" s="302" t="s">
        <v>201</v>
      </c>
      <c r="D476" s="302" t="s">
        <v>476</v>
      </c>
      <c r="E476" s="302" t="s">
        <v>938</v>
      </c>
      <c r="F476" s="302" t="s">
        <v>642</v>
      </c>
      <c r="G476" s="303">
        <v>15117312.699999999</v>
      </c>
      <c r="H476" s="303">
        <v>0</v>
      </c>
      <c r="I476" s="303">
        <v>0</v>
      </c>
    </row>
    <row r="477" spans="1:9" ht="202.8" outlineLevel="5">
      <c r="A477" s="301">
        <v>466</v>
      </c>
      <c r="B477" s="309" t="s">
        <v>1251</v>
      </c>
      <c r="C477" s="302" t="s">
        <v>201</v>
      </c>
      <c r="D477" s="302" t="s">
        <v>476</v>
      </c>
      <c r="E477" s="302" t="s">
        <v>1252</v>
      </c>
      <c r="F477" s="302"/>
      <c r="G477" s="303">
        <v>404157.73</v>
      </c>
      <c r="H477" s="303">
        <v>0</v>
      </c>
      <c r="I477" s="303">
        <v>0</v>
      </c>
    </row>
    <row r="478" spans="1:9" ht="46.8" outlineLevel="6">
      <c r="A478" s="301">
        <v>467</v>
      </c>
      <c r="B478" s="308" t="s">
        <v>639</v>
      </c>
      <c r="C478" s="302" t="s">
        <v>201</v>
      </c>
      <c r="D478" s="302" t="s">
        <v>476</v>
      </c>
      <c r="E478" s="302" t="s">
        <v>1252</v>
      </c>
      <c r="F478" s="302" t="s">
        <v>640</v>
      </c>
      <c r="G478" s="303">
        <v>404157.73</v>
      </c>
      <c r="H478" s="303">
        <v>0</v>
      </c>
      <c r="I478" s="303">
        <v>0</v>
      </c>
    </row>
    <row r="479" spans="1:9" ht="15.6" outlineLevel="7">
      <c r="A479" s="301">
        <v>468</v>
      </c>
      <c r="B479" s="308" t="s">
        <v>641</v>
      </c>
      <c r="C479" s="302" t="s">
        <v>201</v>
      </c>
      <c r="D479" s="302" t="s">
        <v>476</v>
      </c>
      <c r="E479" s="302" t="s">
        <v>1252</v>
      </c>
      <c r="F479" s="302" t="s">
        <v>642</v>
      </c>
      <c r="G479" s="303">
        <v>404157.73</v>
      </c>
      <c r="H479" s="303">
        <v>0</v>
      </c>
      <c r="I479" s="303">
        <v>0</v>
      </c>
    </row>
    <row r="480" spans="1:9" ht="187.2" outlineLevel="5">
      <c r="A480" s="301">
        <v>469</v>
      </c>
      <c r="B480" s="309" t="s">
        <v>1253</v>
      </c>
      <c r="C480" s="302" t="s">
        <v>201</v>
      </c>
      <c r="D480" s="302" t="s">
        <v>476</v>
      </c>
      <c r="E480" s="302" t="s">
        <v>1254</v>
      </c>
      <c r="F480" s="302"/>
      <c r="G480" s="303">
        <v>320385</v>
      </c>
      <c r="H480" s="303">
        <v>0</v>
      </c>
      <c r="I480" s="303">
        <v>0</v>
      </c>
    </row>
    <row r="481" spans="1:9" ht="46.8" outlineLevel="6">
      <c r="A481" s="301">
        <v>470</v>
      </c>
      <c r="B481" s="308" t="s">
        <v>639</v>
      </c>
      <c r="C481" s="302" t="s">
        <v>201</v>
      </c>
      <c r="D481" s="302" t="s">
        <v>476</v>
      </c>
      <c r="E481" s="302" t="s">
        <v>1254</v>
      </c>
      <c r="F481" s="302" t="s">
        <v>640</v>
      </c>
      <c r="G481" s="303">
        <v>320385</v>
      </c>
      <c r="H481" s="303">
        <v>0</v>
      </c>
      <c r="I481" s="303">
        <v>0</v>
      </c>
    </row>
    <row r="482" spans="1:9" ht="15.6" outlineLevel="7">
      <c r="A482" s="301">
        <v>471</v>
      </c>
      <c r="B482" s="308" t="s">
        <v>641</v>
      </c>
      <c r="C482" s="302" t="s">
        <v>201</v>
      </c>
      <c r="D482" s="302" t="s">
        <v>476</v>
      </c>
      <c r="E482" s="302" t="s">
        <v>1254</v>
      </c>
      <c r="F482" s="302" t="s">
        <v>642</v>
      </c>
      <c r="G482" s="303">
        <v>320385</v>
      </c>
      <c r="H482" s="303">
        <v>0</v>
      </c>
      <c r="I482" s="303">
        <v>0</v>
      </c>
    </row>
    <row r="483" spans="1:9" ht="249.6" outlineLevel="5">
      <c r="A483" s="301">
        <v>472</v>
      </c>
      <c r="B483" s="309" t="s">
        <v>715</v>
      </c>
      <c r="C483" s="302" t="s">
        <v>201</v>
      </c>
      <c r="D483" s="302" t="s">
        <v>476</v>
      </c>
      <c r="E483" s="302" t="s">
        <v>716</v>
      </c>
      <c r="F483" s="302"/>
      <c r="G483" s="303">
        <v>22318220</v>
      </c>
      <c r="H483" s="303">
        <v>19879500</v>
      </c>
      <c r="I483" s="303">
        <v>19879500</v>
      </c>
    </row>
    <row r="484" spans="1:9" ht="46.8" outlineLevel="6">
      <c r="A484" s="301">
        <v>473</v>
      </c>
      <c r="B484" s="308" t="s">
        <v>639</v>
      </c>
      <c r="C484" s="302" t="s">
        <v>201</v>
      </c>
      <c r="D484" s="302" t="s">
        <v>476</v>
      </c>
      <c r="E484" s="302" t="s">
        <v>716</v>
      </c>
      <c r="F484" s="302" t="s">
        <v>640</v>
      </c>
      <c r="G484" s="303">
        <v>22318220</v>
      </c>
      <c r="H484" s="303">
        <v>19879500</v>
      </c>
      <c r="I484" s="303">
        <v>19879500</v>
      </c>
    </row>
    <row r="485" spans="1:9" ht="15.6" outlineLevel="7">
      <c r="A485" s="301">
        <v>474</v>
      </c>
      <c r="B485" s="308" t="s">
        <v>641</v>
      </c>
      <c r="C485" s="302" t="s">
        <v>201</v>
      </c>
      <c r="D485" s="302" t="s">
        <v>476</v>
      </c>
      <c r="E485" s="302" t="s">
        <v>716</v>
      </c>
      <c r="F485" s="302" t="s">
        <v>642</v>
      </c>
      <c r="G485" s="303">
        <v>22318220</v>
      </c>
      <c r="H485" s="303">
        <v>19879500</v>
      </c>
      <c r="I485" s="303">
        <v>19879500</v>
      </c>
    </row>
    <row r="486" spans="1:9" ht="312" outlineLevel="5">
      <c r="A486" s="301">
        <v>475</v>
      </c>
      <c r="B486" s="309" t="s">
        <v>717</v>
      </c>
      <c r="C486" s="302" t="s">
        <v>201</v>
      </c>
      <c r="D486" s="302" t="s">
        <v>476</v>
      </c>
      <c r="E486" s="302" t="s">
        <v>718</v>
      </c>
      <c r="F486" s="302"/>
      <c r="G486" s="303">
        <v>137230000</v>
      </c>
      <c r="H486" s="303">
        <v>134834200</v>
      </c>
      <c r="I486" s="303">
        <v>134834200</v>
      </c>
    </row>
    <row r="487" spans="1:9" ht="46.8" outlineLevel="6">
      <c r="A487" s="301">
        <v>476</v>
      </c>
      <c r="B487" s="308" t="s">
        <v>639</v>
      </c>
      <c r="C487" s="302" t="s">
        <v>201</v>
      </c>
      <c r="D487" s="302" t="s">
        <v>476</v>
      </c>
      <c r="E487" s="302" t="s">
        <v>718</v>
      </c>
      <c r="F487" s="302" t="s">
        <v>640</v>
      </c>
      <c r="G487" s="303">
        <v>137230000</v>
      </c>
      <c r="H487" s="303">
        <v>134834200</v>
      </c>
      <c r="I487" s="303">
        <v>134834200</v>
      </c>
    </row>
    <row r="488" spans="1:9" ht="15.6" outlineLevel="7">
      <c r="A488" s="301">
        <v>477</v>
      </c>
      <c r="B488" s="308" t="s">
        <v>641</v>
      </c>
      <c r="C488" s="302" t="s">
        <v>201</v>
      </c>
      <c r="D488" s="302" t="s">
        <v>476</v>
      </c>
      <c r="E488" s="302" t="s">
        <v>718</v>
      </c>
      <c r="F488" s="302" t="s">
        <v>642</v>
      </c>
      <c r="G488" s="303">
        <v>137230000</v>
      </c>
      <c r="H488" s="303">
        <v>134834200</v>
      </c>
      <c r="I488" s="303">
        <v>134834200</v>
      </c>
    </row>
    <row r="489" spans="1:9" ht="31.2" outlineLevel="4">
      <c r="A489" s="301">
        <v>478</v>
      </c>
      <c r="B489" s="308" t="s">
        <v>711</v>
      </c>
      <c r="C489" s="302" t="s">
        <v>201</v>
      </c>
      <c r="D489" s="302" t="s">
        <v>476</v>
      </c>
      <c r="E489" s="302" t="s">
        <v>712</v>
      </c>
      <c r="F489" s="302"/>
      <c r="G489" s="303">
        <v>9104030.2400000002</v>
      </c>
      <c r="H489" s="303">
        <v>0</v>
      </c>
      <c r="I489" s="303">
        <v>0</v>
      </c>
    </row>
    <row r="490" spans="1:9" ht="93.6" outlineLevel="5">
      <c r="A490" s="301">
        <v>479</v>
      </c>
      <c r="B490" s="308" t="s">
        <v>713</v>
      </c>
      <c r="C490" s="302" t="s">
        <v>201</v>
      </c>
      <c r="D490" s="302" t="s">
        <v>476</v>
      </c>
      <c r="E490" s="302" t="s">
        <v>714</v>
      </c>
      <c r="F490" s="302"/>
      <c r="G490" s="303">
        <v>2650874.42</v>
      </c>
      <c r="H490" s="303">
        <v>0</v>
      </c>
      <c r="I490" s="303">
        <v>0</v>
      </c>
    </row>
    <row r="491" spans="1:9" ht="46.8" outlineLevel="6">
      <c r="A491" s="301">
        <v>480</v>
      </c>
      <c r="B491" s="308" t="s">
        <v>639</v>
      </c>
      <c r="C491" s="302" t="s">
        <v>201</v>
      </c>
      <c r="D491" s="302" t="s">
        <v>476</v>
      </c>
      <c r="E491" s="302" t="s">
        <v>714</v>
      </c>
      <c r="F491" s="302" t="s">
        <v>640</v>
      </c>
      <c r="G491" s="303">
        <v>2650874.42</v>
      </c>
      <c r="H491" s="303">
        <v>0</v>
      </c>
      <c r="I491" s="303">
        <v>0</v>
      </c>
    </row>
    <row r="492" spans="1:9" ht="15.6" outlineLevel="7">
      <c r="A492" s="301">
        <v>481</v>
      </c>
      <c r="B492" s="308" t="s">
        <v>641</v>
      </c>
      <c r="C492" s="302" t="s">
        <v>201</v>
      </c>
      <c r="D492" s="302" t="s">
        <v>476</v>
      </c>
      <c r="E492" s="302" t="s">
        <v>714</v>
      </c>
      <c r="F492" s="302" t="s">
        <v>642</v>
      </c>
      <c r="G492" s="303">
        <v>2650874.42</v>
      </c>
      <c r="H492" s="303">
        <v>0</v>
      </c>
      <c r="I492" s="303">
        <v>0</v>
      </c>
    </row>
    <row r="493" spans="1:9" ht="109.2" outlineLevel="5">
      <c r="A493" s="301">
        <v>482</v>
      </c>
      <c r="B493" s="309" t="s">
        <v>943</v>
      </c>
      <c r="C493" s="302" t="s">
        <v>201</v>
      </c>
      <c r="D493" s="302" t="s">
        <v>476</v>
      </c>
      <c r="E493" s="302" t="s">
        <v>944</v>
      </c>
      <c r="F493" s="302"/>
      <c r="G493" s="303">
        <v>5990800</v>
      </c>
      <c r="H493" s="303">
        <v>0</v>
      </c>
      <c r="I493" s="303">
        <v>0</v>
      </c>
    </row>
    <row r="494" spans="1:9" ht="46.8" outlineLevel="6">
      <c r="A494" s="301">
        <v>483</v>
      </c>
      <c r="B494" s="308" t="s">
        <v>639</v>
      </c>
      <c r="C494" s="302" t="s">
        <v>201</v>
      </c>
      <c r="D494" s="302" t="s">
        <v>476</v>
      </c>
      <c r="E494" s="302" t="s">
        <v>944</v>
      </c>
      <c r="F494" s="302" t="s">
        <v>640</v>
      </c>
      <c r="G494" s="303">
        <v>5990800</v>
      </c>
      <c r="H494" s="303">
        <v>0</v>
      </c>
      <c r="I494" s="303">
        <v>0</v>
      </c>
    </row>
    <row r="495" spans="1:9" ht="15.6" outlineLevel="7">
      <c r="A495" s="301">
        <v>484</v>
      </c>
      <c r="B495" s="308" t="s">
        <v>641</v>
      </c>
      <c r="C495" s="302" t="s">
        <v>201</v>
      </c>
      <c r="D495" s="302" t="s">
        <v>476</v>
      </c>
      <c r="E495" s="302" t="s">
        <v>944</v>
      </c>
      <c r="F495" s="302" t="s">
        <v>642</v>
      </c>
      <c r="G495" s="303">
        <v>5990800</v>
      </c>
      <c r="H495" s="303">
        <v>0</v>
      </c>
      <c r="I495" s="303">
        <v>0</v>
      </c>
    </row>
    <row r="496" spans="1:9" ht="109.2" outlineLevel="5">
      <c r="A496" s="301">
        <v>485</v>
      </c>
      <c r="B496" s="308" t="s">
        <v>1127</v>
      </c>
      <c r="C496" s="302" t="s">
        <v>201</v>
      </c>
      <c r="D496" s="302" t="s">
        <v>476</v>
      </c>
      <c r="E496" s="302" t="s">
        <v>1126</v>
      </c>
      <c r="F496" s="302"/>
      <c r="G496" s="303">
        <v>462355.82</v>
      </c>
      <c r="H496" s="303">
        <v>0</v>
      </c>
      <c r="I496" s="303">
        <v>0</v>
      </c>
    </row>
    <row r="497" spans="1:9" ht="46.8" outlineLevel="6">
      <c r="A497" s="301">
        <v>486</v>
      </c>
      <c r="B497" s="308" t="s">
        <v>639</v>
      </c>
      <c r="C497" s="302" t="s">
        <v>201</v>
      </c>
      <c r="D497" s="302" t="s">
        <v>476</v>
      </c>
      <c r="E497" s="302" t="s">
        <v>1126</v>
      </c>
      <c r="F497" s="302" t="s">
        <v>640</v>
      </c>
      <c r="G497" s="303">
        <v>462355.82</v>
      </c>
      <c r="H497" s="303">
        <v>0</v>
      </c>
      <c r="I497" s="303">
        <v>0</v>
      </c>
    </row>
    <row r="498" spans="1:9" ht="15.6" outlineLevel="7">
      <c r="A498" s="301">
        <v>487</v>
      </c>
      <c r="B498" s="308" t="s">
        <v>641</v>
      </c>
      <c r="C498" s="302" t="s">
        <v>201</v>
      </c>
      <c r="D498" s="302" t="s">
        <v>476</v>
      </c>
      <c r="E498" s="302" t="s">
        <v>1126</v>
      </c>
      <c r="F498" s="302" t="s">
        <v>642</v>
      </c>
      <c r="G498" s="303">
        <v>462355.82</v>
      </c>
      <c r="H498" s="303">
        <v>0</v>
      </c>
      <c r="I498" s="303">
        <v>0</v>
      </c>
    </row>
    <row r="499" spans="1:9" ht="15.6" outlineLevel="3">
      <c r="A499" s="301">
        <v>488</v>
      </c>
      <c r="B499" s="308" t="s">
        <v>542</v>
      </c>
      <c r="C499" s="302" t="s">
        <v>201</v>
      </c>
      <c r="D499" s="302" t="s">
        <v>476</v>
      </c>
      <c r="E499" s="302" t="s">
        <v>543</v>
      </c>
      <c r="F499" s="302"/>
      <c r="G499" s="303">
        <v>9231534.9900000002</v>
      </c>
      <c r="H499" s="303">
        <v>0</v>
      </c>
      <c r="I499" s="303">
        <v>0</v>
      </c>
    </row>
    <row r="500" spans="1:9" ht="15.6" outlineLevel="4">
      <c r="A500" s="301">
        <v>489</v>
      </c>
      <c r="B500" s="308" t="s">
        <v>544</v>
      </c>
      <c r="C500" s="302" t="s">
        <v>201</v>
      </c>
      <c r="D500" s="302" t="s">
        <v>476</v>
      </c>
      <c r="E500" s="302" t="s">
        <v>545</v>
      </c>
      <c r="F500" s="302"/>
      <c r="G500" s="303">
        <v>9231534.9900000002</v>
      </c>
      <c r="H500" s="303">
        <v>0</v>
      </c>
      <c r="I500" s="303">
        <v>0</v>
      </c>
    </row>
    <row r="501" spans="1:9" ht="46.8" outlineLevel="5">
      <c r="A501" s="301">
        <v>490</v>
      </c>
      <c r="B501" s="308" t="s">
        <v>929</v>
      </c>
      <c r="C501" s="302" t="s">
        <v>201</v>
      </c>
      <c r="D501" s="302" t="s">
        <v>476</v>
      </c>
      <c r="E501" s="302" t="s">
        <v>930</v>
      </c>
      <c r="F501" s="302"/>
      <c r="G501" s="303">
        <v>200000</v>
      </c>
      <c r="H501" s="303">
        <v>0</v>
      </c>
      <c r="I501" s="303">
        <v>0</v>
      </c>
    </row>
    <row r="502" spans="1:9" ht="46.8" outlineLevel="6">
      <c r="A502" s="301">
        <v>491</v>
      </c>
      <c r="B502" s="308" t="s">
        <v>639</v>
      </c>
      <c r="C502" s="302" t="s">
        <v>201</v>
      </c>
      <c r="D502" s="302" t="s">
        <v>476</v>
      </c>
      <c r="E502" s="302" t="s">
        <v>930</v>
      </c>
      <c r="F502" s="302" t="s">
        <v>640</v>
      </c>
      <c r="G502" s="303">
        <v>200000</v>
      </c>
      <c r="H502" s="303">
        <v>0</v>
      </c>
      <c r="I502" s="303">
        <v>0</v>
      </c>
    </row>
    <row r="503" spans="1:9" ht="15.6" outlineLevel="7">
      <c r="A503" s="301">
        <v>492</v>
      </c>
      <c r="B503" s="308" t="s">
        <v>641</v>
      </c>
      <c r="C503" s="302" t="s">
        <v>201</v>
      </c>
      <c r="D503" s="302" t="s">
        <v>476</v>
      </c>
      <c r="E503" s="302" t="s">
        <v>930</v>
      </c>
      <c r="F503" s="302" t="s">
        <v>642</v>
      </c>
      <c r="G503" s="303">
        <v>200000</v>
      </c>
      <c r="H503" s="303">
        <v>0</v>
      </c>
      <c r="I503" s="303">
        <v>0</v>
      </c>
    </row>
    <row r="504" spans="1:9" ht="46.8" outlineLevel="5">
      <c r="A504" s="301">
        <v>493</v>
      </c>
      <c r="B504" s="308" t="s">
        <v>908</v>
      </c>
      <c r="C504" s="302" t="s">
        <v>201</v>
      </c>
      <c r="D504" s="302" t="s">
        <v>476</v>
      </c>
      <c r="E504" s="302" t="s">
        <v>909</v>
      </c>
      <c r="F504" s="302"/>
      <c r="G504" s="303">
        <v>117231</v>
      </c>
      <c r="H504" s="303">
        <v>0</v>
      </c>
      <c r="I504" s="303">
        <v>0</v>
      </c>
    </row>
    <row r="505" spans="1:9" ht="46.8" outlineLevel="6">
      <c r="A505" s="301">
        <v>494</v>
      </c>
      <c r="B505" s="308" t="s">
        <v>639</v>
      </c>
      <c r="C505" s="302" t="s">
        <v>201</v>
      </c>
      <c r="D505" s="302" t="s">
        <v>476</v>
      </c>
      <c r="E505" s="302" t="s">
        <v>909</v>
      </c>
      <c r="F505" s="302" t="s">
        <v>640</v>
      </c>
      <c r="G505" s="303">
        <v>117231</v>
      </c>
      <c r="H505" s="303">
        <v>0</v>
      </c>
      <c r="I505" s="303">
        <v>0</v>
      </c>
    </row>
    <row r="506" spans="1:9" ht="15.6" outlineLevel="7">
      <c r="A506" s="301">
        <v>495</v>
      </c>
      <c r="B506" s="308" t="s">
        <v>641</v>
      </c>
      <c r="C506" s="302" t="s">
        <v>201</v>
      </c>
      <c r="D506" s="302" t="s">
        <v>476</v>
      </c>
      <c r="E506" s="302" t="s">
        <v>909</v>
      </c>
      <c r="F506" s="302" t="s">
        <v>642</v>
      </c>
      <c r="G506" s="303">
        <v>117231</v>
      </c>
      <c r="H506" s="303">
        <v>0</v>
      </c>
      <c r="I506" s="303">
        <v>0</v>
      </c>
    </row>
    <row r="507" spans="1:9" ht="109.2" outlineLevel="5">
      <c r="A507" s="301">
        <v>496</v>
      </c>
      <c r="B507" s="309" t="s">
        <v>939</v>
      </c>
      <c r="C507" s="302" t="s">
        <v>201</v>
      </c>
      <c r="D507" s="302" t="s">
        <v>476</v>
      </c>
      <c r="E507" s="302" t="s">
        <v>940</v>
      </c>
      <c r="F507" s="302"/>
      <c r="G507" s="303">
        <v>3192633.89</v>
      </c>
      <c r="H507" s="303">
        <v>0</v>
      </c>
      <c r="I507" s="303">
        <v>0</v>
      </c>
    </row>
    <row r="508" spans="1:9" ht="46.8" outlineLevel="6">
      <c r="A508" s="301">
        <v>497</v>
      </c>
      <c r="B508" s="308" t="s">
        <v>639</v>
      </c>
      <c r="C508" s="302" t="s">
        <v>201</v>
      </c>
      <c r="D508" s="302" t="s">
        <v>476</v>
      </c>
      <c r="E508" s="302" t="s">
        <v>940</v>
      </c>
      <c r="F508" s="302" t="s">
        <v>640</v>
      </c>
      <c r="G508" s="303">
        <v>3192633.89</v>
      </c>
      <c r="H508" s="303">
        <v>0</v>
      </c>
      <c r="I508" s="303">
        <v>0</v>
      </c>
    </row>
    <row r="509" spans="1:9" ht="15.6" outlineLevel="7">
      <c r="A509" s="301">
        <v>498</v>
      </c>
      <c r="B509" s="308" t="s">
        <v>641</v>
      </c>
      <c r="C509" s="302" t="s">
        <v>201</v>
      </c>
      <c r="D509" s="302" t="s">
        <v>476</v>
      </c>
      <c r="E509" s="302" t="s">
        <v>940</v>
      </c>
      <c r="F509" s="302" t="s">
        <v>642</v>
      </c>
      <c r="G509" s="303">
        <v>3192633.89</v>
      </c>
      <c r="H509" s="303">
        <v>0</v>
      </c>
      <c r="I509" s="303">
        <v>0</v>
      </c>
    </row>
    <row r="510" spans="1:9" ht="109.2" outlineLevel="5">
      <c r="A510" s="301">
        <v>499</v>
      </c>
      <c r="B510" s="309" t="s">
        <v>941</v>
      </c>
      <c r="C510" s="302" t="s">
        <v>201</v>
      </c>
      <c r="D510" s="302" t="s">
        <v>476</v>
      </c>
      <c r="E510" s="302" t="s">
        <v>942</v>
      </c>
      <c r="F510" s="302"/>
      <c r="G510" s="303">
        <v>5721670.0999999996</v>
      </c>
      <c r="H510" s="303">
        <v>0</v>
      </c>
      <c r="I510" s="303">
        <v>0</v>
      </c>
    </row>
    <row r="511" spans="1:9" ht="46.8" outlineLevel="6">
      <c r="A511" s="301">
        <v>500</v>
      </c>
      <c r="B511" s="308" t="s">
        <v>639</v>
      </c>
      <c r="C511" s="302" t="s">
        <v>201</v>
      </c>
      <c r="D511" s="302" t="s">
        <v>476</v>
      </c>
      <c r="E511" s="302" t="s">
        <v>942</v>
      </c>
      <c r="F511" s="302" t="s">
        <v>640</v>
      </c>
      <c r="G511" s="303">
        <v>5721670.0999999996</v>
      </c>
      <c r="H511" s="303">
        <v>0</v>
      </c>
      <c r="I511" s="303">
        <v>0</v>
      </c>
    </row>
    <row r="512" spans="1:9" ht="15.6" outlineLevel="7">
      <c r="A512" s="301">
        <v>501</v>
      </c>
      <c r="B512" s="308" t="s">
        <v>641</v>
      </c>
      <c r="C512" s="302" t="s">
        <v>201</v>
      </c>
      <c r="D512" s="302" t="s">
        <v>476</v>
      </c>
      <c r="E512" s="302" t="s">
        <v>942</v>
      </c>
      <c r="F512" s="302" t="s">
        <v>642</v>
      </c>
      <c r="G512" s="303">
        <v>5721670.0999999996</v>
      </c>
      <c r="H512" s="303">
        <v>0</v>
      </c>
      <c r="I512" s="303">
        <v>0</v>
      </c>
    </row>
    <row r="513" spans="1:9" ht="15.6" outlineLevel="2">
      <c r="A513" s="301">
        <v>502</v>
      </c>
      <c r="B513" s="308" t="s">
        <v>477</v>
      </c>
      <c r="C513" s="302" t="s">
        <v>201</v>
      </c>
      <c r="D513" s="302" t="s">
        <v>478</v>
      </c>
      <c r="E513" s="302"/>
      <c r="F513" s="302"/>
      <c r="G513" s="303">
        <v>9766913.5800000001</v>
      </c>
      <c r="H513" s="303">
        <v>3780896.4</v>
      </c>
      <c r="I513" s="303">
        <v>3658932</v>
      </c>
    </row>
    <row r="514" spans="1:9" ht="31.2" outlineLevel="3">
      <c r="A514" s="301">
        <v>503</v>
      </c>
      <c r="B514" s="308" t="s">
        <v>603</v>
      </c>
      <c r="C514" s="302" t="s">
        <v>201</v>
      </c>
      <c r="D514" s="302" t="s">
        <v>478</v>
      </c>
      <c r="E514" s="302" t="s">
        <v>604</v>
      </c>
      <c r="F514" s="302"/>
      <c r="G514" s="303">
        <v>9663027.1600000001</v>
      </c>
      <c r="H514" s="303">
        <v>3780896.4</v>
      </c>
      <c r="I514" s="303">
        <v>3658932</v>
      </c>
    </row>
    <row r="515" spans="1:9" ht="31.2" outlineLevel="4">
      <c r="A515" s="301">
        <v>504</v>
      </c>
      <c r="B515" s="308" t="s">
        <v>703</v>
      </c>
      <c r="C515" s="302" t="s">
        <v>201</v>
      </c>
      <c r="D515" s="302" t="s">
        <v>478</v>
      </c>
      <c r="E515" s="302" t="s">
        <v>704</v>
      </c>
      <c r="F515" s="302"/>
      <c r="G515" s="303">
        <v>9663027.1600000001</v>
      </c>
      <c r="H515" s="303">
        <v>3780896.4</v>
      </c>
      <c r="I515" s="303">
        <v>3658932</v>
      </c>
    </row>
    <row r="516" spans="1:9" ht="93.6" outlineLevel="5">
      <c r="A516" s="301">
        <v>505</v>
      </c>
      <c r="B516" s="308" t="s">
        <v>705</v>
      </c>
      <c r="C516" s="302" t="s">
        <v>201</v>
      </c>
      <c r="D516" s="302" t="s">
        <v>478</v>
      </c>
      <c r="E516" s="302" t="s">
        <v>706</v>
      </c>
      <c r="F516" s="302"/>
      <c r="G516" s="303">
        <v>4775822.97</v>
      </c>
      <c r="H516" s="303">
        <v>3780896.4</v>
      </c>
      <c r="I516" s="303">
        <v>3658932</v>
      </c>
    </row>
    <row r="517" spans="1:9" ht="46.8" outlineLevel="6">
      <c r="A517" s="301">
        <v>506</v>
      </c>
      <c r="B517" s="308" t="s">
        <v>639</v>
      </c>
      <c r="C517" s="302" t="s">
        <v>201</v>
      </c>
      <c r="D517" s="302" t="s">
        <v>478</v>
      </c>
      <c r="E517" s="302" t="s">
        <v>706</v>
      </c>
      <c r="F517" s="302" t="s">
        <v>640</v>
      </c>
      <c r="G517" s="303">
        <v>4775822.97</v>
      </c>
      <c r="H517" s="303">
        <v>3780896.4</v>
      </c>
      <c r="I517" s="303">
        <v>3658932</v>
      </c>
    </row>
    <row r="518" spans="1:9" ht="15.6" outlineLevel="7">
      <c r="A518" s="301">
        <v>507</v>
      </c>
      <c r="B518" s="308" t="s">
        <v>641</v>
      </c>
      <c r="C518" s="302" t="s">
        <v>201</v>
      </c>
      <c r="D518" s="302" t="s">
        <v>478</v>
      </c>
      <c r="E518" s="302" t="s">
        <v>706</v>
      </c>
      <c r="F518" s="302" t="s">
        <v>642</v>
      </c>
      <c r="G518" s="303">
        <v>4775822.97</v>
      </c>
      <c r="H518" s="303">
        <v>3780896.4</v>
      </c>
      <c r="I518" s="303">
        <v>3658932</v>
      </c>
    </row>
    <row r="519" spans="1:9" ht="140.4" outlineLevel="5">
      <c r="A519" s="301">
        <v>508</v>
      </c>
      <c r="B519" s="309" t="s">
        <v>937</v>
      </c>
      <c r="C519" s="302" t="s">
        <v>201</v>
      </c>
      <c r="D519" s="302" t="s">
        <v>478</v>
      </c>
      <c r="E519" s="302" t="s">
        <v>938</v>
      </c>
      <c r="F519" s="302"/>
      <c r="G519" s="303">
        <v>217276.9</v>
      </c>
      <c r="H519" s="303">
        <v>0</v>
      </c>
      <c r="I519" s="303">
        <v>0</v>
      </c>
    </row>
    <row r="520" spans="1:9" ht="46.8" outlineLevel="6">
      <c r="A520" s="301">
        <v>509</v>
      </c>
      <c r="B520" s="308" t="s">
        <v>639</v>
      </c>
      <c r="C520" s="302" t="s">
        <v>201</v>
      </c>
      <c r="D520" s="302" t="s">
        <v>478</v>
      </c>
      <c r="E520" s="302" t="s">
        <v>938</v>
      </c>
      <c r="F520" s="302" t="s">
        <v>640</v>
      </c>
      <c r="G520" s="303">
        <v>217276.9</v>
      </c>
      <c r="H520" s="303">
        <v>0</v>
      </c>
      <c r="I520" s="303">
        <v>0</v>
      </c>
    </row>
    <row r="521" spans="1:9" ht="15.6" outlineLevel="7">
      <c r="A521" s="301">
        <v>510</v>
      </c>
      <c r="B521" s="308" t="s">
        <v>641</v>
      </c>
      <c r="C521" s="302" t="s">
        <v>201</v>
      </c>
      <c r="D521" s="302" t="s">
        <v>478</v>
      </c>
      <c r="E521" s="302" t="s">
        <v>938</v>
      </c>
      <c r="F521" s="302" t="s">
        <v>642</v>
      </c>
      <c r="G521" s="303">
        <v>217276.9</v>
      </c>
      <c r="H521" s="303">
        <v>0</v>
      </c>
      <c r="I521" s="303">
        <v>0</v>
      </c>
    </row>
    <row r="522" spans="1:9" ht="202.8" outlineLevel="5">
      <c r="A522" s="301">
        <v>511</v>
      </c>
      <c r="B522" s="309" t="s">
        <v>1251</v>
      </c>
      <c r="C522" s="302" t="s">
        <v>201</v>
      </c>
      <c r="D522" s="302" t="s">
        <v>478</v>
      </c>
      <c r="E522" s="302" t="s">
        <v>1252</v>
      </c>
      <c r="F522" s="302"/>
      <c r="G522" s="303">
        <v>17937.29</v>
      </c>
      <c r="H522" s="303">
        <v>0</v>
      </c>
      <c r="I522" s="303">
        <v>0</v>
      </c>
    </row>
    <row r="523" spans="1:9" ht="46.8" outlineLevel="6">
      <c r="A523" s="301">
        <v>512</v>
      </c>
      <c r="B523" s="308" t="s">
        <v>639</v>
      </c>
      <c r="C523" s="302" t="s">
        <v>201</v>
      </c>
      <c r="D523" s="302" t="s">
        <v>478</v>
      </c>
      <c r="E523" s="302" t="s">
        <v>1252</v>
      </c>
      <c r="F523" s="302" t="s">
        <v>640</v>
      </c>
      <c r="G523" s="303">
        <v>17937.29</v>
      </c>
      <c r="H523" s="303">
        <v>0</v>
      </c>
      <c r="I523" s="303">
        <v>0</v>
      </c>
    </row>
    <row r="524" spans="1:9" ht="15.6" outlineLevel="7">
      <c r="A524" s="301">
        <v>513</v>
      </c>
      <c r="B524" s="308" t="s">
        <v>641</v>
      </c>
      <c r="C524" s="302" t="s">
        <v>201</v>
      </c>
      <c r="D524" s="302" t="s">
        <v>478</v>
      </c>
      <c r="E524" s="302" t="s">
        <v>1252</v>
      </c>
      <c r="F524" s="302" t="s">
        <v>642</v>
      </c>
      <c r="G524" s="303">
        <v>17937.29</v>
      </c>
      <c r="H524" s="303">
        <v>0</v>
      </c>
      <c r="I524" s="303">
        <v>0</v>
      </c>
    </row>
    <row r="525" spans="1:9" ht="218.4" outlineLevel="5">
      <c r="A525" s="301">
        <v>514</v>
      </c>
      <c r="B525" s="309" t="s">
        <v>945</v>
      </c>
      <c r="C525" s="302" t="s">
        <v>201</v>
      </c>
      <c r="D525" s="302" t="s">
        <v>478</v>
      </c>
      <c r="E525" s="302" t="s">
        <v>946</v>
      </c>
      <c r="F525" s="302"/>
      <c r="G525" s="303">
        <v>341890</v>
      </c>
      <c r="H525" s="303">
        <v>0</v>
      </c>
      <c r="I525" s="303">
        <v>0</v>
      </c>
    </row>
    <row r="526" spans="1:9" ht="46.8" outlineLevel="6">
      <c r="A526" s="301">
        <v>515</v>
      </c>
      <c r="B526" s="308" t="s">
        <v>639</v>
      </c>
      <c r="C526" s="302" t="s">
        <v>201</v>
      </c>
      <c r="D526" s="302" t="s">
        <v>478</v>
      </c>
      <c r="E526" s="302" t="s">
        <v>946</v>
      </c>
      <c r="F526" s="302" t="s">
        <v>640</v>
      </c>
      <c r="G526" s="303">
        <v>341890</v>
      </c>
      <c r="H526" s="303">
        <v>0</v>
      </c>
      <c r="I526" s="303">
        <v>0</v>
      </c>
    </row>
    <row r="527" spans="1:9" ht="15.6" outlineLevel="7">
      <c r="A527" s="301">
        <v>516</v>
      </c>
      <c r="B527" s="308" t="s">
        <v>641</v>
      </c>
      <c r="C527" s="302" t="s">
        <v>201</v>
      </c>
      <c r="D527" s="302" t="s">
        <v>478</v>
      </c>
      <c r="E527" s="302" t="s">
        <v>946</v>
      </c>
      <c r="F527" s="302" t="s">
        <v>642</v>
      </c>
      <c r="G527" s="303">
        <v>341890</v>
      </c>
      <c r="H527" s="303">
        <v>0</v>
      </c>
      <c r="I527" s="303">
        <v>0</v>
      </c>
    </row>
    <row r="528" spans="1:9" ht="312" outlineLevel="5">
      <c r="A528" s="301">
        <v>517</v>
      </c>
      <c r="B528" s="309" t="s">
        <v>717</v>
      </c>
      <c r="C528" s="302" t="s">
        <v>201</v>
      </c>
      <c r="D528" s="302" t="s">
        <v>478</v>
      </c>
      <c r="E528" s="302" t="s">
        <v>718</v>
      </c>
      <c r="F528" s="302"/>
      <c r="G528" s="303">
        <v>4310100</v>
      </c>
      <c r="H528" s="303">
        <v>0</v>
      </c>
      <c r="I528" s="303">
        <v>0</v>
      </c>
    </row>
    <row r="529" spans="1:9" ht="46.8" outlineLevel="6">
      <c r="A529" s="301">
        <v>518</v>
      </c>
      <c r="B529" s="308" t="s">
        <v>639</v>
      </c>
      <c r="C529" s="302" t="s">
        <v>201</v>
      </c>
      <c r="D529" s="302" t="s">
        <v>478</v>
      </c>
      <c r="E529" s="302" t="s">
        <v>718</v>
      </c>
      <c r="F529" s="302" t="s">
        <v>640</v>
      </c>
      <c r="G529" s="303">
        <v>4310100</v>
      </c>
      <c r="H529" s="303">
        <v>0</v>
      </c>
      <c r="I529" s="303">
        <v>0</v>
      </c>
    </row>
    <row r="530" spans="1:9" ht="15.6" outlineLevel="7">
      <c r="A530" s="301">
        <v>519</v>
      </c>
      <c r="B530" s="308" t="s">
        <v>641</v>
      </c>
      <c r="C530" s="302" t="s">
        <v>201</v>
      </c>
      <c r="D530" s="302" t="s">
        <v>478</v>
      </c>
      <c r="E530" s="302" t="s">
        <v>718</v>
      </c>
      <c r="F530" s="302" t="s">
        <v>642</v>
      </c>
      <c r="G530" s="303">
        <v>4310100</v>
      </c>
      <c r="H530" s="303">
        <v>0</v>
      </c>
      <c r="I530" s="303">
        <v>0</v>
      </c>
    </row>
    <row r="531" spans="1:9" ht="15.6" outlineLevel="3">
      <c r="A531" s="301">
        <v>520</v>
      </c>
      <c r="B531" s="308" t="s">
        <v>542</v>
      </c>
      <c r="C531" s="302" t="s">
        <v>201</v>
      </c>
      <c r="D531" s="302" t="s">
        <v>478</v>
      </c>
      <c r="E531" s="302" t="s">
        <v>543</v>
      </c>
      <c r="F531" s="302"/>
      <c r="G531" s="303">
        <v>103886.42</v>
      </c>
      <c r="H531" s="303">
        <v>0</v>
      </c>
      <c r="I531" s="303">
        <v>0</v>
      </c>
    </row>
    <row r="532" spans="1:9" ht="15.6" outlineLevel="4">
      <c r="A532" s="301">
        <v>521</v>
      </c>
      <c r="B532" s="308" t="s">
        <v>544</v>
      </c>
      <c r="C532" s="302" t="s">
        <v>201</v>
      </c>
      <c r="D532" s="302" t="s">
        <v>478</v>
      </c>
      <c r="E532" s="302" t="s">
        <v>545</v>
      </c>
      <c r="F532" s="302"/>
      <c r="G532" s="303">
        <v>103886.42</v>
      </c>
      <c r="H532" s="303">
        <v>0</v>
      </c>
      <c r="I532" s="303">
        <v>0</v>
      </c>
    </row>
    <row r="533" spans="1:9" ht="109.2" outlineLevel="5">
      <c r="A533" s="301">
        <v>522</v>
      </c>
      <c r="B533" s="309" t="s">
        <v>939</v>
      </c>
      <c r="C533" s="302" t="s">
        <v>201</v>
      </c>
      <c r="D533" s="302" t="s">
        <v>478</v>
      </c>
      <c r="E533" s="302" t="s">
        <v>940</v>
      </c>
      <c r="F533" s="302"/>
      <c r="G533" s="303">
        <v>32421.51</v>
      </c>
      <c r="H533" s="303">
        <v>0</v>
      </c>
      <c r="I533" s="303">
        <v>0</v>
      </c>
    </row>
    <row r="534" spans="1:9" ht="46.8" outlineLevel="6">
      <c r="A534" s="301">
        <v>523</v>
      </c>
      <c r="B534" s="308" t="s">
        <v>639</v>
      </c>
      <c r="C534" s="302" t="s">
        <v>201</v>
      </c>
      <c r="D534" s="302" t="s">
        <v>478</v>
      </c>
      <c r="E534" s="302" t="s">
        <v>940</v>
      </c>
      <c r="F534" s="302" t="s">
        <v>640</v>
      </c>
      <c r="G534" s="303">
        <v>32421.51</v>
      </c>
      <c r="H534" s="303">
        <v>0</v>
      </c>
      <c r="I534" s="303">
        <v>0</v>
      </c>
    </row>
    <row r="535" spans="1:9" ht="15.6" outlineLevel="7">
      <c r="A535" s="301">
        <v>524</v>
      </c>
      <c r="B535" s="308" t="s">
        <v>641</v>
      </c>
      <c r="C535" s="302" t="s">
        <v>201</v>
      </c>
      <c r="D535" s="302" t="s">
        <v>478</v>
      </c>
      <c r="E535" s="302" t="s">
        <v>940</v>
      </c>
      <c r="F535" s="302" t="s">
        <v>642</v>
      </c>
      <c r="G535" s="303">
        <v>32421.51</v>
      </c>
      <c r="H535" s="303">
        <v>0</v>
      </c>
      <c r="I535" s="303">
        <v>0</v>
      </c>
    </row>
    <row r="536" spans="1:9" ht="109.2" outlineLevel="5">
      <c r="A536" s="301">
        <v>525</v>
      </c>
      <c r="B536" s="309" t="s">
        <v>941</v>
      </c>
      <c r="C536" s="302" t="s">
        <v>201</v>
      </c>
      <c r="D536" s="302" t="s">
        <v>478</v>
      </c>
      <c r="E536" s="302" t="s">
        <v>942</v>
      </c>
      <c r="F536" s="302"/>
      <c r="G536" s="303">
        <v>71464.91</v>
      </c>
      <c r="H536" s="303">
        <v>0</v>
      </c>
      <c r="I536" s="303">
        <v>0</v>
      </c>
    </row>
    <row r="537" spans="1:9" ht="46.8" outlineLevel="6">
      <c r="A537" s="301">
        <v>526</v>
      </c>
      <c r="B537" s="308" t="s">
        <v>639</v>
      </c>
      <c r="C537" s="302" t="s">
        <v>201</v>
      </c>
      <c r="D537" s="302" t="s">
        <v>478</v>
      </c>
      <c r="E537" s="302" t="s">
        <v>942</v>
      </c>
      <c r="F537" s="302" t="s">
        <v>640</v>
      </c>
      <c r="G537" s="303">
        <v>71464.91</v>
      </c>
      <c r="H537" s="303">
        <v>0</v>
      </c>
      <c r="I537" s="303">
        <v>0</v>
      </c>
    </row>
    <row r="538" spans="1:9" ht="15.6" outlineLevel="7">
      <c r="A538" s="301">
        <v>527</v>
      </c>
      <c r="B538" s="308" t="s">
        <v>641</v>
      </c>
      <c r="C538" s="302" t="s">
        <v>201</v>
      </c>
      <c r="D538" s="302" t="s">
        <v>478</v>
      </c>
      <c r="E538" s="302" t="s">
        <v>942</v>
      </c>
      <c r="F538" s="302" t="s">
        <v>642</v>
      </c>
      <c r="G538" s="303">
        <v>71464.91</v>
      </c>
      <c r="H538" s="303">
        <v>0</v>
      </c>
      <c r="I538" s="303">
        <v>0</v>
      </c>
    </row>
    <row r="539" spans="1:9" ht="15.6" outlineLevel="2">
      <c r="A539" s="301">
        <v>528</v>
      </c>
      <c r="B539" s="308" t="s">
        <v>479</v>
      </c>
      <c r="C539" s="302" t="s">
        <v>201</v>
      </c>
      <c r="D539" s="302" t="s">
        <v>480</v>
      </c>
      <c r="E539" s="302"/>
      <c r="F539" s="302"/>
      <c r="G539" s="303">
        <v>1368217</v>
      </c>
      <c r="H539" s="303">
        <v>1531900</v>
      </c>
      <c r="I539" s="303">
        <v>1531900</v>
      </c>
    </row>
    <row r="540" spans="1:9" ht="31.2" outlineLevel="3">
      <c r="A540" s="301">
        <v>529</v>
      </c>
      <c r="B540" s="308" t="s">
        <v>603</v>
      </c>
      <c r="C540" s="302" t="s">
        <v>201</v>
      </c>
      <c r="D540" s="302" t="s">
        <v>480</v>
      </c>
      <c r="E540" s="302" t="s">
        <v>604</v>
      </c>
      <c r="F540" s="302"/>
      <c r="G540" s="303">
        <v>1368217</v>
      </c>
      <c r="H540" s="303">
        <v>1531900</v>
      </c>
      <c r="I540" s="303">
        <v>1531900</v>
      </c>
    </row>
    <row r="541" spans="1:9" ht="46.8" outlineLevel="4">
      <c r="A541" s="301">
        <v>530</v>
      </c>
      <c r="B541" s="308" t="s">
        <v>719</v>
      </c>
      <c r="C541" s="302" t="s">
        <v>201</v>
      </c>
      <c r="D541" s="302" t="s">
        <v>480</v>
      </c>
      <c r="E541" s="302" t="s">
        <v>720</v>
      </c>
      <c r="F541" s="302"/>
      <c r="G541" s="303">
        <v>1368217</v>
      </c>
      <c r="H541" s="303">
        <v>1531900</v>
      </c>
      <c r="I541" s="303">
        <v>1531900</v>
      </c>
    </row>
    <row r="542" spans="1:9" ht="124.8" outlineLevel="5">
      <c r="A542" s="301">
        <v>531</v>
      </c>
      <c r="B542" s="309" t="s">
        <v>721</v>
      </c>
      <c r="C542" s="302" t="s">
        <v>201</v>
      </c>
      <c r="D542" s="302" t="s">
        <v>480</v>
      </c>
      <c r="E542" s="302" t="s">
        <v>722</v>
      </c>
      <c r="F542" s="302"/>
      <c r="G542" s="303">
        <v>1368217</v>
      </c>
      <c r="H542" s="303">
        <v>1531900</v>
      </c>
      <c r="I542" s="303">
        <v>1531900</v>
      </c>
    </row>
    <row r="543" spans="1:9" ht="46.8" outlineLevel="6">
      <c r="A543" s="301">
        <v>532</v>
      </c>
      <c r="B543" s="308" t="s">
        <v>639</v>
      </c>
      <c r="C543" s="302" t="s">
        <v>201</v>
      </c>
      <c r="D543" s="302" t="s">
        <v>480</v>
      </c>
      <c r="E543" s="302" t="s">
        <v>722</v>
      </c>
      <c r="F543" s="302" t="s">
        <v>640</v>
      </c>
      <c r="G543" s="303">
        <v>1368217</v>
      </c>
      <c r="H543" s="303">
        <v>1531900</v>
      </c>
      <c r="I543" s="303">
        <v>1531900</v>
      </c>
    </row>
    <row r="544" spans="1:9" ht="15.6" outlineLevel="7">
      <c r="A544" s="301">
        <v>533</v>
      </c>
      <c r="B544" s="308" t="s">
        <v>641</v>
      </c>
      <c r="C544" s="302" t="s">
        <v>201</v>
      </c>
      <c r="D544" s="302" t="s">
        <v>480</v>
      </c>
      <c r="E544" s="302" t="s">
        <v>722</v>
      </c>
      <c r="F544" s="302" t="s">
        <v>642</v>
      </c>
      <c r="G544" s="303">
        <v>1368217</v>
      </c>
      <c r="H544" s="303">
        <v>1531900</v>
      </c>
      <c r="I544" s="303">
        <v>1531900</v>
      </c>
    </row>
    <row r="545" spans="1:9" ht="15.6" outlineLevel="2">
      <c r="A545" s="301">
        <v>534</v>
      </c>
      <c r="B545" s="308" t="s">
        <v>481</v>
      </c>
      <c r="C545" s="302" t="s">
        <v>201</v>
      </c>
      <c r="D545" s="302" t="s">
        <v>482</v>
      </c>
      <c r="E545" s="302"/>
      <c r="F545" s="302"/>
      <c r="G545" s="303">
        <v>14544681.99</v>
      </c>
      <c r="H545" s="303">
        <v>11893780</v>
      </c>
      <c r="I545" s="303">
        <v>11571511</v>
      </c>
    </row>
    <row r="546" spans="1:9" ht="31.2" outlineLevel="3">
      <c r="A546" s="301">
        <v>535</v>
      </c>
      <c r="B546" s="308" t="s">
        <v>603</v>
      </c>
      <c r="C546" s="302" t="s">
        <v>201</v>
      </c>
      <c r="D546" s="302" t="s">
        <v>482</v>
      </c>
      <c r="E546" s="302" t="s">
        <v>604</v>
      </c>
      <c r="F546" s="302"/>
      <c r="G546" s="303">
        <v>14468888.34</v>
      </c>
      <c r="H546" s="303">
        <v>11893780</v>
      </c>
      <c r="I546" s="303">
        <v>11571511</v>
      </c>
    </row>
    <row r="547" spans="1:9" ht="31.2" outlineLevel="4">
      <c r="A547" s="301">
        <v>536</v>
      </c>
      <c r="B547" s="308" t="s">
        <v>723</v>
      </c>
      <c r="C547" s="302" t="s">
        <v>201</v>
      </c>
      <c r="D547" s="302" t="s">
        <v>482</v>
      </c>
      <c r="E547" s="302" t="s">
        <v>724</v>
      </c>
      <c r="F547" s="302"/>
      <c r="G547" s="303">
        <v>5091737.17</v>
      </c>
      <c r="H547" s="303">
        <v>4143142.25</v>
      </c>
      <c r="I547" s="303">
        <v>4009492.5</v>
      </c>
    </row>
    <row r="548" spans="1:9" ht="93.6" outlineLevel="5">
      <c r="A548" s="301">
        <v>537</v>
      </c>
      <c r="B548" s="308" t="s">
        <v>725</v>
      </c>
      <c r="C548" s="302" t="s">
        <v>201</v>
      </c>
      <c r="D548" s="302" t="s">
        <v>482</v>
      </c>
      <c r="E548" s="302" t="s">
        <v>726</v>
      </c>
      <c r="F548" s="302"/>
      <c r="G548" s="303">
        <v>4907751.75</v>
      </c>
      <c r="H548" s="303">
        <v>4143142.25</v>
      </c>
      <c r="I548" s="303">
        <v>4009492.5</v>
      </c>
    </row>
    <row r="549" spans="1:9" ht="78" outlineLevel="6">
      <c r="A549" s="301">
        <v>538</v>
      </c>
      <c r="B549" s="308" t="s">
        <v>535</v>
      </c>
      <c r="C549" s="302" t="s">
        <v>201</v>
      </c>
      <c r="D549" s="302" t="s">
        <v>482</v>
      </c>
      <c r="E549" s="302" t="s">
        <v>726</v>
      </c>
      <c r="F549" s="302" t="s">
        <v>256</v>
      </c>
      <c r="G549" s="303">
        <v>4513599</v>
      </c>
      <c r="H549" s="303">
        <v>4143142.25</v>
      </c>
      <c r="I549" s="303">
        <v>4009492.5</v>
      </c>
    </row>
    <row r="550" spans="1:9" ht="31.2" outlineLevel="7">
      <c r="A550" s="301">
        <v>539</v>
      </c>
      <c r="B550" s="308" t="s">
        <v>681</v>
      </c>
      <c r="C550" s="302" t="s">
        <v>201</v>
      </c>
      <c r="D550" s="302" t="s">
        <v>482</v>
      </c>
      <c r="E550" s="302" t="s">
        <v>726</v>
      </c>
      <c r="F550" s="302" t="s">
        <v>239</v>
      </c>
      <c r="G550" s="303">
        <v>4513599</v>
      </c>
      <c r="H550" s="303">
        <v>4143142.25</v>
      </c>
      <c r="I550" s="303">
        <v>4009492.5</v>
      </c>
    </row>
    <row r="551" spans="1:9" ht="31.2" outlineLevel="6">
      <c r="A551" s="301">
        <v>540</v>
      </c>
      <c r="B551" s="308" t="s">
        <v>537</v>
      </c>
      <c r="C551" s="302" t="s">
        <v>201</v>
      </c>
      <c r="D551" s="302" t="s">
        <v>482</v>
      </c>
      <c r="E551" s="302" t="s">
        <v>726</v>
      </c>
      <c r="F551" s="302" t="s">
        <v>538</v>
      </c>
      <c r="G551" s="303">
        <v>394152.75</v>
      </c>
      <c r="H551" s="303">
        <v>0</v>
      </c>
      <c r="I551" s="303">
        <v>0</v>
      </c>
    </row>
    <row r="552" spans="1:9" ht="46.8" outlineLevel="7">
      <c r="A552" s="301">
        <v>541</v>
      </c>
      <c r="B552" s="308" t="s">
        <v>539</v>
      </c>
      <c r="C552" s="302" t="s">
        <v>201</v>
      </c>
      <c r="D552" s="302" t="s">
        <v>482</v>
      </c>
      <c r="E552" s="302" t="s">
        <v>726</v>
      </c>
      <c r="F552" s="302" t="s">
        <v>259</v>
      </c>
      <c r="G552" s="303">
        <v>394152.75</v>
      </c>
      <c r="H552" s="303">
        <v>0</v>
      </c>
      <c r="I552" s="303">
        <v>0</v>
      </c>
    </row>
    <row r="553" spans="1:9" ht="140.4" outlineLevel="5">
      <c r="A553" s="301">
        <v>542</v>
      </c>
      <c r="B553" s="309" t="s">
        <v>947</v>
      </c>
      <c r="C553" s="302" t="s">
        <v>201</v>
      </c>
      <c r="D553" s="302" t="s">
        <v>482</v>
      </c>
      <c r="E553" s="302" t="s">
        <v>948</v>
      </c>
      <c r="F553" s="302"/>
      <c r="G553" s="303">
        <v>174746.46</v>
      </c>
      <c r="H553" s="303">
        <v>0</v>
      </c>
      <c r="I553" s="303">
        <v>0</v>
      </c>
    </row>
    <row r="554" spans="1:9" ht="78" outlineLevel="6">
      <c r="A554" s="301">
        <v>543</v>
      </c>
      <c r="B554" s="308" t="s">
        <v>535</v>
      </c>
      <c r="C554" s="302" t="s">
        <v>201</v>
      </c>
      <c r="D554" s="302" t="s">
        <v>482</v>
      </c>
      <c r="E554" s="302" t="s">
        <v>948</v>
      </c>
      <c r="F554" s="302" t="s">
        <v>256</v>
      </c>
      <c r="G554" s="303">
        <v>174746.46</v>
      </c>
      <c r="H554" s="303">
        <v>0</v>
      </c>
      <c r="I554" s="303">
        <v>0</v>
      </c>
    </row>
    <row r="555" spans="1:9" ht="31.2" outlineLevel="7">
      <c r="A555" s="301">
        <v>544</v>
      </c>
      <c r="B555" s="308" t="s">
        <v>681</v>
      </c>
      <c r="C555" s="302" t="s">
        <v>201</v>
      </c>
      <c r="D555" s="302" t="s">
        <v>482</v>
      </c>
      <c r="E555" s="302" t="s">
        <v>948</v>
      </c>
      <c r="F555" s="302" t="s">
        <v>239</v>
      </c>
      <c r="G555" s="303">
        <v>174746.46</v>
      </c>
      <c r="H555" s="303">
        <v>0</v>
      </c>
      <c r="I555" s="303">
        <v>0</v>
      </c>
    </row>
    <row r="556" spans="1:9" ht="202.8" outlineLevel="5">
      <c r="A556" s="301">
        <v>545</v>
      </c>
      <c r="B556" s="309" t="s">
        <v>1256</v>
      </c>
      <c r="C556" s="302" t="s">
        <v>201</v>
      </c>
      <c r="D556" s="302" t="s">
        <v>482</v>
      </c>
      <c r="E556" s="302" t="s">
        <v>1257</v>
      </c>
      <c r="F556" s="302"/>
      <c r="G556" s="303">
        <v>3939</v>
      </c>
      <c r="H556" s="303">
        <v>0</v>
      </c>
      <c r="I556" s="303">
        <v>0</v>
      </c>
    </row>
    <row r="557" spans="1:9" ht="78" outlineLevel="6">
      <c r="A557" s="301">
        <v>546</v>
      </c>
      <c r="B557" s="308" t="s">
        <v>535</v>
      </c>
      <c r="C557" s="302" t="s">
        <v>201</v>
      </c>
      <c r="D557" s="302" t="s">
        <v>482</v>
      </c>
      <c r="E557" s="302" t="s">
        <v>1257</v>
      </c>
      <c r="F557" s="302" t="s">
        <v>256</v>
      </c>
      <c r="G557" s="303">
        <v>3939</v>
      </c>
      <c r="H557" s="303">
        <v>0</v>
      </c>
      <c r="I557" s="303">
        <v>0</v>
      </c>
    </row>
    <row r="558" spans="1:9" ht="31.2" outlineLevel="7">
      <c r="A558" s="301">
        <v>547</v>
      </c>
      <c r="B558" s="308" t="s">
        <v>681</v>
      </c>
      <c r="C558" s="302" t="s">
        <v>201</v>
      </c>
      <c r="D558" s="302" t="s">
        <v>482</v>
      </c>
      <c r="E558" s="302" t="s">
        <v>1257</v>
      </c>
      <c r="F558" s="302" t="s">
        <v>239</v>
      </c>
      <c r="G558" s="303">
        <v>3939</v>
      </c>
      <c r="H558" s="303">
        <v>0</v>
      </c>
      <c r="I558" s="303">
        <v>0</v>
      </c>
    </row>
    <row r="559" spans="1:9" ht="280.8" outlineLevel="5">
      <c r="A559" s="301">
        <v>548</v>
      </c>
      <c r="B559" s="309" t="s">
        <v>1258</v>
      </c>
      <c r="C559" s="302" t="s">
        <v>201</v>
      </c>
      <c r="D559" s="302" t="s">
        <v>482</v>
      </c>
      <c r="E559" s="302" t="s">
        <v>1259</v>
      </c>
      <c r="F559" s="302"/>
      <c r="G559" s="303">
        <v>5299.96</v>
      </c>
      <c r="H559" s="303">
        <v>0</v>
      </c>
      <c r="I559" s="303">
        <v>0</v>
      </c>
    </row>
    <row r="560" spans="1:9" ht="78" outlineLevel="6">
      <c r="A560" s="301">
        <v>549</v>
      </c>
      <c r="B560" s="308" t="s">
        <v>535</v>
      </c>
      <c r="C560" s="302" t="s">
        <v>201</v>
      </c>
      <c r="D560" s="302" t="s">
        <v>482</v>
      </c>
      <c r="E560" s="302" t="s">
        <v>1259</v>
      </c>
      <c r="F560" s="302" t="s">
        <v>256</v>
      </c>
      <c r="G560" s="303">
        <v>5299.96</v>
      </c>
      <c r="H560" s="303">
        <v>0</v>
      </c>
      <c r="I560" s="303">
        <v>0</v>
      </c>
    </row>
    <row r="561" spans="1:9" ht="31.2" outlineLevel="7">
      <c r="A561" s="301">
        <v>550</v>
      </c>
      <c r="B561" s="308" t="s">
        <v>681</v>
      </c>
      <c r="C561" s="302" t="s">
        <v>201</v>
      </c>
      <c r="D561" s="302" t="s">
        <v>482</v>
      </c>
      <c r="E561" s="302" t="s">
        <v>1259</v>
      </c>
      <c r="F561" s="302" t="s">
        <v>239</v>
      </c>
      <c r="G561" s="303">
        <v>5299.96</v>
      </c>
      <c r="H561" s="303">
        <v>0</v>
      </c>
      <c r="I561" s="303">
        <v>0</v>
      </c>
    </row>
    <row r="562" spans="1:9" ht="31.2" outlineLevel="4">
      <c r="A562" s="301">
        <v>551</v>
      </c>
      <c r="B562" s="308" t="s">
        <v>690</v>
      </c>
      <c r="C562" s="302" t="s">
        <v>201</v>
      </c>
      <c r="D562" s="302" t="s">
        <v>482</v>
      </c>
      <c r="E562" s="302" t="s">
        <v>691</v>
      </c>
      <c r="F562" s="302"/>
      <c r="G562" s="303">
        <v>9377151.1699999999</v>
      </c>
      <c r="H562" s="303">
        <v>7750637.75</v>
      </c>
      <c r="I562" s="303">
        <v>7562018.5</v>
      </c>
    </row>
    <row r="563" spans="1:9" ht="93.6" outlineLevel="5">
      <c r="A563" s="301">
        <v>552</v>
      </c>
      <c r="B563" s="308" t="s">
        <v>727</v>
      </c>
      <c r="C563" s="302" t="s">
        <v>201</v>
      </c>
      <c r="D563" s="302" t="s">
        <v>482</v>
      </c>
      <c r="E563" s="302" t="s">
        <v>728</v>
      </c>
      <c r="F563" s="302"/>
      <c r="G563" s="303">
        <v>1863452.93</v>
      </c>
      <c r="H563" s="303">
        <v>1903441</v>
      </c>
      <c r="I563" s="303">
        <v>1903441</v>
      </c>
    </row>
    <row r="564" spans="1:9" ht="78" outlineLevel="6">
      <c r="A564" s="301">
        <v>553</v>
      </c>
      <c r="B564" s="308" t="s">
        <v>535</v>
      </c>
      <c r="C564" s="302" t="s">
        <v>201</v>
      </c>
      <c r="D564" s="302" t="s">
        <v>482</v>
      </c>
      <c r="E564" s="302" t="s">
        <v>728</v>
      </c>
      <c r="F564" s="302" t="s">
        <v>256</v>
      </c>
      <c r="G564" s="303">
        <v>1688352.93</v>
      </c>
      <c r="H564" s="303">
        <v>1725841</v>
      </c>
      <c r="I564" s="303">
        <v>1725841</v>
      </c>
    </row>
    <row r="565" spans="1:9" ht="31.2" outlineLevel="7">
      <c r="A565" s="301">
        <v>554</v>
      </c>
      <c r="B565" s="308" t="s">
        <v>536</v>
      </c>
      <c r="C565" s="302" t="s">
        <v>201</v>
      </c>
      <c r="D565" s="302" t="s">
        <v>482</v>
      </c>
      <c r="E565" s="302" t="s">
        <v>728</v>
      </c>
      <c r="F565" s="302" t="s">
        <v>278</v>
      </c>
      <c r="G565" s="303">
        <v>1688352.93</v>
      </c>
      <c r="H565" s="303">
        <v>1725841</v>
      </c>
      <c r="I565" s="303">
        <v>1725841</v>
      </c>
    </row>
    <row r="566" spans="1:9" ht="31.2" outlineLevel="6">
      <c r="A566" s="301">
        <v>555</v>
      </c>
      <c r="B566" s="308" t="s">
        <v>537</v>
      </c>
      <c r="C566" s="302" t="s">
        <v>201</v>
      </c>
      <c r="D566" s="302" t="s">
        <v>482</v>
      </c>
      <c r="E566" s="302" t="s">
        <v>728</v>
      </c>
      <c r="F566" s="302" t="s">
        <v>538</v>
      </c>
      <c r="G566" s="303">
        <v>167600</v>
      </c>
      <c r="H566" s="303">
        <v>177600</v>
      </c>
      <c r="I566" s="303">
        <v>177600</v>
      </c>
    </row>
    <row r="567" spans="1:9" ht="46.8" outlineLevel="7">
      <c r="A567" s="301">
        <v>556</v>
      </c>
      <c r="B567" s="308" t="s">
        <v>539</v>
      </c>
      <c r="C567" s="302" t="s">
        <v>201</v>
      </c>
      <c r="D567" s="302" t="s">
        <v>482</v>
      </c>
      <c r="E567" s="302" t="s">
        <v>728</v>
      </c>
      <c r="F567" s="302" t="s">
        <v>259</v>
      </c>
      <c r="G567" s="303">
        <v>167600</v>
      </c>
      <c r="H567" s="303">
        <v>177600</v>
      </c>
      <c r="I567" s="303">
        <v>177600</v>
      </c>
    </row>
    <row r="568" spans="1:9" ht="15.6" outlineLevel="6">
      <c r="A568" s="301">
        <v>557</v>
      </c>
      <c r="B568" s="308" t="s">
        <v>592</v>
      </c>
      <c r="C568" s="302" t="s">
        <v>201</v>
      </c>
      <c r="D568" s="302" t="s">
        <v>482</v>
      </c>
      <c r="E568" s="302" t="s">
        <v>728</v>
      </c>
      <c r="F568" s="302" t="s">
        <v>593</v>
      </c>
      <c r="G568" s="303">
        <v>7500</v>
      </c>
      <c r="H568" s="303">
        <v>0</v>
      </c>
      <c r="I568" s="303">
        <v>0</v>
      </c>
    </row>
    <row r="569" spans="1:9" ht="15.6" outlineLevel="7">
      <c r="A569" s="301">
        <v>558</v>
      </c>
      <c r="B569" s="308" t="s">
        <v>594</v>
      </c>
      <c r="C569" s="302" t="s">
        <v>201</v>
      </c>
      <c r="D569" s="302" t="s">
        <v>482</v>
      </c>
      <c r="E569" s="302" t="s">
        <v>728</v>
      </c>
      <c r="F569" s="302" t="s">
        <v>595</v>
      </c>
      <c r="G569" s="303">
        <v>7500</v>
      </c>
      <c r="H569" s="303">
        <v>0</v>
      </c>
      <c r="I569" s="303">
        <v>0</v>
      </c>
    </row>
    <row r="570" spans="1:9" ht="93.6" outlineLevel="5">
      <c r="A570" s="301">
        <v>559</v>
      </c>
      <c r="B570" s="308" t="s">
        <v>692</v>
      </c>
      <c r="C570" s="302" t="s">
        <v>201</v>
      </c>
      <c r="D570" s="302" t="s">
        <v>482</v>
      </c>
      <c r="E570" s="302" t="s">
        <v>693</v>
      </c>
      <c r="F570" s="302"/>
      <c r="G570" s="303">
        <v>7426701.6500000004</v>
      </c>
      <c r="H570" s="303">
        <v>5847196.75</v>
      </c>
      <c r="I570" s="303">
        <v>5658577.5</v>
      </c>
    </row>
    <row r="571" spans="1:9" ht="78" outlineLevel="6">
      <c r="A571" s="301">
        <v>560</v>
      </c>
      <c r="B571" s="308" t="s">
        <v>535</v>
      </c>
      <c r="C571" s="302" t="s">
        <v>201</v>
      </c>
      <c r="D571" s="302" t="s">
        <v>482</v>
      </c>
      <c r="E571" s="302" t="s">
        <v>693</v>
      </c>
      <c r="F571" s="302" t="s">
        <v>256</v>
      </c>
      <c r="G571" s="303">
        <v>6390411.3099999996</v>
      </c>
      <c r="H571" s="303">
        <v>5847196.75</v>
      </c>
      <c r="I571" s="303">
        <v>5658577.5</v>
      </c>
    </row>
    <row r="572" spans="1:9" ht="31.2" outlineLevel="7">
      <c r="A572" s="301">
        <v>561</v>
      </c>
      <c r="B572" s="308" t="s">
        <v>681</v>
      </c>
      <c r="C572" s="302" t="s">
        <v>201</v>
      </c>
      <c r="D572" s="302" t="s">
        <v>482</v>
      </c>
      <c r="E572" s="302" t="s">
        <v>693</v>
      </c>
      <c r="F572" s="302" t="s">
        <v>239</v>
      </c>
      <c r="G572" s="303">
        <v>6390411.3099999996</v>
      </c>
      <c r="H572" s="303">
        <v>5847196.75</v>
      </c>
      <c r="I572" s="303">
        <v>5658577.5</v>
      </c>
    </row>
    <row r="573" spans="1:9" ht="31.2" outlineLevel="6">
      <c r="A573" s="301">
        <v>562</v>
      </c>
      <c r="B573" s="308" t="s">
        <v>537</v>
      </c>
      <c r="C573" s="302" t="s">
        <v>201</v>
      </c>
      <c r="D573" s="302" t="s">
        <v>482</v>
      </c>
      <c r="E573" s="302" t="s">
        <v>693</v>
      </c>
      <c r="F573" s="302" t="s">
        <v>538</v>
      </c>
      <c r="G573" s="303">
        <v>1036290.34</v>
      </c>
      <c r="H573" s="303">
        <v>0</v>
      </c>
      <c r="I573" s="303">
        <v>0</v>
      </c>
    </row>
    <row r="574" spans="1:9" ht="46.8" outlineLevel="7">
      <c r="A574" s="301">
        <v>563</v>
      </c>
      <c r="B574" s="308" t="s">
        <v>539</v>
      </c>
      <c r="C574" s="302" t="s">
        <v>201</v>
      </c>
      <c r="D574" s="302" t="s">
        <v>482</v>
      </c>
      <c r="E574" s="302" t="s">
        <v>693</v>
      </c>
      <c r="F574" s="302" t="s">
        <v>259</v>
      </c>
      <c r="G574" s="303">
        <v>1036290.34</v>
      </c>
      <c r="H574" s="303">
        <v>0</v>
      </c>
      <c r="I574" s="303">
        <v>0</v>
      </c>
    </row>
    <row r="575" spans="1:9" ht="140.4" outlineLevel="5">
      <c r="A575" s="301">
        <v>564</v>
      </c>
      <c r="B575" s="309" t="s">
        <v>949</v>
      </c>
      <c r="C575" s="302" t="s">
        <v>201</v>
      </c>
      <c r="D575" s="302" t="s">
        <v>482</v>
      </c>
      <c r="E575" s="302" t="s">
        <v>950</v>
      </c>
      <c r="F575" s="302"/>
      <c r="G575" s="303">
        <v>49434</v>
      </c>
      <c r="H575" s="303">
        <v>0</v>
      </c>
      <c r="I575" s="303">
        <v>0</v>
      </c>
    </row>
    <row r="576" spans="1:9" ht="78" outlineLevel="6">
      <c r="A576" s="301">
        <v>565</v>
      </c>
      <c r="B576" s="308" t="s">
        <v>535</v>
      </c>
      <c r="C576" s="302" t="s">
        <v>201</v>
      </c>
      <c r="D576" s="302" t="s">
        <v>482</v>
      </c>
      <c r="E576" s="302" t="s">
        <v>950</v>
      </c>
      <c r="F576" s="302" t="s">
        <v>256</v>
      </c>
      <c r="G576" s="303">
        <v>49434</v>
      </c>
      <c r="H576" s="303">
        <v>0</v>
      </c>
      <c r="I576" s="303">
        <v>0</v>
      </c>
    </row>
    <row r="577" spans="1:9" ht="31.2" outlineLevel="7">
      <c r="A577" s="301">
        <v>566</v>
      </c>
      <c r="B577" s="308" t="s">
        <v>681</v>
      </c>
      <c r="C577" s="302" t="s">
        <v>201</v>
      </c>
      <c r="D577" s="302" t="s">
        <v>482</v>
      </c>
      <c r="E577" s="302" t="s">
        <v>950</v>
      </c>
      <c r="F577" s="302" t="s">
        <v>239</v>
      </c>
      <c r="G577" s="303">
        <v>49434</v>
      </c>
      <c r="H577" s="303">
        <v>0</v>
      </c>
      <c r="I577" s="303">
        <v>0</v>
      </c>
    </row>
    <row r="578" spans="1:9" ht="218.4" outlineLevel="5">
      <c r="A578" s="301">
        <v>567</v>
      </c>
      <c r="B578" s="309" t="s">
        <v>1260</v>
      </c>
      <c r="C578" s="302" t="s">
        <v>201</v>
      </c>
      <c r="D578" s="302" t="s">
        <v>482</v>
      </c>
      <c r="E578" s="302" t="s">
        <v>1261</v>
      </c>
      <c r="F578" s="302"/>
      <c r="G578" s="303">
        <v>5547</v>
      </c>
      <c r="H578" s="303">
        <v>0</v>
      </c>
      <c r="I578" s="303">
        <v>0</v>
      </c>
    </row>
    <row r="579" spans="1:9" ht="78" outlineLevel="6">
      <c r="A579" s="301">
        <v>568</v>
      </c>
      <c r="B579" s="308" t="s">
        <v>535</v>
      </c>
      <c r="C579" s="302" t="s">
        <v>201</v>
      </c>
      <c r="D579" s="302" t="s">
        <v>482</v>
      </c>
      <c r="E579" s="302" t="s">
        <v>1261</v>
      </c>
      <c r="F579" s="302" t="s">
        <v>256</v>
      </c>
      <c r="G579" s="303">
        <v>5547</v>
      </c>
      <c r="H579" s="303">
        <v>0</v>
      </c>
      <c r="I579" s="303">
        <v>0</v>
      </c>
    </row>
    <row r="580" spans="1:9" ht="31.2" outlineLevel="7">
      <c r="A580" s="301">
        <v>569</v>
      </c>
      <c r="B580" s="308" t="s">
        <v>681</v>
      </c>
      <c r="C580" s="302" t="s">
        <v>201</v>
      </c>
      <c r="D580" s="302" t="s">
        <v>482</v>
      </c>
      <c r="E580" s="302" t="s">
        <v>1261</v>
      </c>
      <c r="F580" s="302" t="s">
        <v>239</v>
      </c>
      <c r="G580" s="303">
        <v>5547</v>
      </c>
      <c r="H580" s="303">
        <v>0</v>
      </c>
      <c r="I580" s="303">
        <v>0</v>
      </c>
    </row>
    <row r="581" spans="1:9" ht="280.8" outlineLevel="5">
      <c r="A581" s="301">
        <v>570</v>
      </c>
      <c r="B581" s="309" t="s">
        <v>1262</v>
      </c>
      <c r="C581" s="302" t="s">
        <v>201</v>
      </c>
      <c r="D581" s="302" t="s">
        <v>482</v>
      </c>
      <c r="E581" s="302" t="s">
        <v>1263</v>
      </c>
      <c r="F581" s="302"/>
      <c r="G581" s="303">
        <v>32015.59</v>
      </c>
      <c r="H581" s="303">
        <v>0</v>
      </c>
      <c r="I581" s="303">
        <v>0</v>
      </c>
    </row>
    <row r="582" spans="1:9" ht="78" outlineLevel="6">
      <c r="A582" s="301">
        <v>571</v>
      </c>
      <c r="B582" s="308" t="s">
        <v>535</v>
      </c>
      <c r="C582" s="302" t="s">
        <v>201</v>
      </c>
      <c r="D582" s="302" t="s">
        <v>482</v>
      </c>
      <c r="E582" s="302" t="s">
        <v>1263</v>
      </c>
      <c r="F582" s="302" t="s">
        <v>256</v>
      </c>
      <c r="G582" s="303">
        <v>32015.59</v>
      </c>
      <c r="H582" s="303">
        <v>0</v>
      </c>
      <c r="I582" s="303">
        <v>0</v>
      </c>
    </row>
    <row r="583" spans="1:9" ht="31.2" outlineLevel="7">
      <c r="A583" s="301">
        <v>572</v>
      </c>
      <c r="B583" s="308" t="s">
        <v>681</v>
      </c>
      <c r="C583" s="302" t="s">
        <v>201</v>
      </c>
      <c r="D583" s="302" t="s">
        <v>482</v>
      </c>
      <c r="E583" s="302" t="s">
        <v>1263</v>
      </c>
      <c r="F583" s="302" t="s">
        <v>239</v>
      </c>
      <c r="G583" s="303">
        <v>14702.95</v>
      </c>
      <c r="H583" s="303">
        <v>0</v>
      </c>
      <c r="I583" s="303">
        <v>0</v>
      </c>
    </row>
    <row r="584" spans="1:9" ht="31.2" outlineLevel="7">
      <c r="A584" s="301">
        <v>573</v>
      </c>
      <c r="B584" s="308" t="s">
        <v>536</v>
      </c>
      <c r="C584" s="302" t="s">
        <v>201</v>
      </c>
      <c r="D584" s="302" t="s">
        <v>482</v>
      </c>
      <c r="E584" s="302" t="s">
        <v>1263</v>
      </c>
      <c r="F584" s="302" t="s">
        <v>278</v>
      </c>
      <c r="G584" s="303">
        <v>17312.64</v>
      </c>
      <c r="H584" s="303">
        <v>0</v>
      </c>
      <c r="I584" s="303">
        <v>0</v>
      </c>
    </row>
    <row r="585" spans="1:9" ht="15.6" outlineLevel="3">
      <c r="A585" s="301">
        <v>574</v>
      </c>
      <c r="B585" s="308" t="s">
        <v>542</v>
      </c>
      <c r="C585" s="302" t="s">
        <v>201</v>
      </c>
      <c r="D585" s="302" t="s">
        <v>482</v>
      </c>
      <c r="E585" s="302" t="s">
        <v>543</v>
      </c>
      <c r="F585" s="302"/>
      <c r="G585" s="303">
        <v>75793.649999999994</v>
      </c>
      <c r="H585" s="303">
        <v>0</v>
      </c>
      <c r="I585" s="303">
        <v>0</v>
      </c>
    </row>
    <row r="586" spans="1:9" ht="15.6" outlineLevel="4">
      <c r="A586" s="301">
        <v>575</v>
      </c>
      <c r="B586" s="308" t="s">
        <v>544</v>
      </c>
      <c r="C586" s="302" t="s">
        <v>201</v>
      </c>
      <c r="D586" s="302" t="s">
        <v>482</v>
      </c>
      <c r="E586" s="302" t="s">
        <v>545</v>
      </c>
      <c r="F586" s="302"/>
      <c r="G586" s="303">
        <v>75793.649999999994</v>
      </c>
      <c r="H586" s="303">
        <v>0</v>
      </c>
      <c r="I586" s="303">
        <v>0</v>
      </c>
    </row>
    <row r="587" spans="1:9" ht="109.2" outlineLevel="5">
      <c r="A587" s="301">
        <v>576</v>
      </c>
      <c r="B587" s="309" t="s">
        <v>939</v>
      </c>
      <c r="C587" s="302" t="s">
        <v>201</v>
      </c>
      <c r="D587" s="302" t="s">
        <v>482</v>
      </c>
      <c r="E587" s="302" t="s">
        <v>1128</v>
      </c>
      <c r="F587" s="302"/>
      <c r="G587" s="303">
        <v>27012.11</v>
      </c>
      <c r="H587" s="303">
        <v>0</v>
      </c>
      <c r="I587" s="303">
        <v>0</v>
      </c>
    </row>
    <row r="588" spans="1:9" ht="78" outlineLevel="6">
      <c r="A588" s="301">
        <v>577</v>
      </c>
      <c r="B588" s="308" t="s">
        <v>535</v>
      </c>
      <c r="C588" s="302" t="s">
        <v>201</v>
      </c>
      <c r="D588" s="302" t="s">
        <v>482</v>
      </c>
      <c r="E588" s="302" t="s">
        <v>1128</v>
      </c>
      <c r="F588" s="302" t="s">
        <v>256</v>
      </c>
      <c r="G588" s="303">
        <v>18309.919999999998</v>
      </c>
      <c r="H588" s="303">
        <v>0</v>
      </c>
      <c r="I588" s="303">
        <v>0</v>
      </c>
    </row>
    <row r="589" spans="1:9" ht="31.2" outlineLevel="7">
      <c r="A589" s="301">
        <v>578</v>
      </c>
      <c r="B589" s="308" t="s">
        <v>681</v>
      </c>
      <c r="C589" s="302" t="s">
        <v>201</v>
      </c>
      <c r="D589" s="302" t="s">
        <v>482</v>
      </c>
      <c r="E589" s="302" t="s">
        <v>1128</v>
      </c>
      <c r="F589" s="302" t="s">
        <v>239</v>
      </c>
      <c r="G589" s="303">
        <v>18309.919999999998</v>
      </c>
      <c r="H589" s="303">
        <v>0</v>
      </c>
      <c r="I589" s="303">
        <v>0</v>
      </c>
    </row>
    <row r="590" spans="1:9" ht="15.6" outlineLevel="6">
      <c r="A590" s="301">
        <v>579</v>
      </c>
      <c r="B590" s="308" t="s">
        <v>592</v>
      </c>
      <c r="C590" s="302" t="s">
        <v>201</v>
      </c>
      <c r="D590" s="302" t="s">
        <v>482</v>
      </c>
      <c r="E590" s="302" t="s">
        <v>1128</v>
      </c>
      <c r="F590" s="302" t="s">
        <v>593</v>
      </c>
      <c r="G590" s="303">
        <v>8702.19</v>
      </c>
      <c r="H590" s="303">
        <v>0</v>
      </c>
      <c r="I590" s="303">
        <v>0</v>
      </c>
    </row>
    <row r="591" spans="1:9" ht="15.6" outlineLevel="7">
      <c r="A591" s="301">
        <v>580</v>
      </c>
      <c r="B591" s="308" t="s">
        <v>931</v>
      </c>
      <c r="C591" s="302" t="s">
        <v>201</v>
      </c>
      <c r="D591" s="302" t="s">
        <v>482</v>
      </c>
      <c r="E591" s="302" t="s">
        <v>1128</v>
      </c>
      <c r="F591" s="302" t="s">
        <v>932</v>
      </c>
      <c r="G591" s="303">
        <v>4000</v>
      </c>
      <c r="H591" s="303">
        <v>0</v>
      </c>
      <c r="I591" s="303">
        <v>0</v>
      </c>
    </row>
    <row r="592" spans="1:9" ht="15.6" outlineLevel="7">
      <c r="A592" s="301">
        <v>581</v>
      </c>
      <c r="B592" s="308" t="s">
        <v>594</v>
      </c>
      <c r="C592" s="302" t="s">
        <v>201</v>
      </c>
      <c r="D592" s="302" t="s">
        <v>482</v>
      </c>
      <c r="E592" s="302" t="s">
        <v>1128</v>
      </c>
      <c r="F592" s="302" t="s">
        <v>595</v>
      </c>
      <c r="G592" s="303">
        <v>4702.1899999999996</v>
      </c>
      <c r="H592" s="303">
        <v>0</v>
      </c>
      <c r="I592" s="303">
        <v>0</v>
      </c>
    </row>
    <row r="593" spans="1:9" ht="109.2" outlineLevel="5">
      <c r="A593" s="301">
        <v>582</v>
      </c>
      <c r="B593" s="309" t="s">
        <v>941</v>
      </c>
      <c r="C593" s="302" t="s">
        <v>201</v>
      </c>
      <c r="D593" s="302" t="s">
        <v>482</v>
      </c>
      <c r="E593" s="302" t="s">
        <v>942</v>
      </c>
      <c r="F593" s="302"/>
      <c r="G593" s="303">
        <v>48781.54</v>
      </c>
      <c r="H593" s="303">
        <v>0</v>
      </c>
      <c r="I593" s="303">
        <v>0</v>
      </c>
    </row>
    <row r="594" spans="1:9" ht="78" outlineLevel="6">
      <c r="A594" s="301">
        <v>583</v>
      </c>
      <c r="B594" s="308" t="s">
        <v>535</v>
      </c>
      <c r="C594" s="302" t="s">
        <v>201</v>
      </c>
      <c r="D594" s="302" t="s">
        <v>482</v>
      </c>
      <c r="E594" s="302" t="s">
        <v>942</v>
      </c>
      <c r="F594" s="302" t="s">
        <v>256</v>
      </c>
      <c r="G594" s="303">
        <v>42723.11</v>
      </c>
      <c r="H594" s="303">
        <v>0</v>
      </c>
      <c r="I594" s="303">
        <v>0</v>
      </c>
    </row>
    <row r="595" spans="1:9" ht="31.2" outlineLevel="7">
      <c r="A595" s="301">
        <v>584</v>
      </c>
      <c r="B595" s="308" t="s">
        <v>681</v>
      </c>
      <c r="C595" s="302" t="s">
        <v>201</v>
      </c>
      <c r="D595" s="302" t="s">
        <v>482</v>
      </c>
      <c r="E595" s="302" t="s">
        <v>942</v>
      </c>
      <c r="F595" s="302" t="s">
        <v>239</v>
      </c>
      <c r="G595" s="303">
        <v>42723.11</v>
      </c>
      <c r="H595" s="303">
        <v>0</v>
      </c>
      <c r="I595" s="303">
        <v>0</v>
      </c>
    </row>
    <row r="596" spans="1:9" ht="15.6" outlineLevel="6">
      <c r="A596" s="301">
        <v>585</v>
      </c>
      <c r="B596" s="308" t="s">
        <v>592</v>
      </c>
      <c r="C596" s="302" t="s">
        <v>201</v>
      </c>
      <c r="D596" s="302" t="s">
        <v>482</v>
      </c>
      <c r="E596" s="302" t="s">
        <v>942</v>
      </c>
      <c r="F596" s="302" t="s">
        <v>593</v>
      </c>
      <c r="G596" s="303">
        <v>6058.43</v>
      </c>
      <c r="H596" s="303">
        <v>0</v>
      </c>
      <c r="I596" s="303">
        <v>0</v>
      </c>
    </row>
    <row r="597" spans="1:9" ht="15.6" outlineLevel="7">
      <c r="A597" s="301">
        <v>586</v>
      </c>
      <c r="B597" s="308" t="s">
        <v>594</v>
      </c>
      <c r="C597" s="302" t="s">
        <v>201</v>
      </c>
      <c r="D597" s="302" t="s">
        <v>482</v>
      </c>
      <c r="E597" s="302" t="s">
        <v>942</v>
      </c>
      <c r="F597" s="302" t="s">
        <v>595</v>
      </c>
      <c r="G597" s="303">
        <v>6058.43</v>
      </c>
      <c r="H597" s="303">
        <v>0</v>
      </c>
      <c r="I597" s="303">
        <v>0</v>
      </c>
    </row>
    <row r="598" spans="1:9" ht="15.6" outlineLevel="1">
      <c r="A598" s="301">
        <v>587</v>
      </c>
      <c r="B598" s="308" t="s">
        <v>493</v>
      </c>
      <c r="C598" s="302" t="s">
        <v>201</v>
      </c>
      <c r="D598" s="302" t="s">
        <v>494</v>
      </c>
      <c r="E598" s="302"/>
      <c r="F598" s="302"/>
      <c r="G598" s="303">
        <v>15124020</v>
      </c>
      <c r="H598" s="303">
        <v>15558200</v>
      </c>
      <c r="I598" s="303">
        <v>15558200</v>
      </c>
    </row>
    <row r="599" spans="1:9" ht="15.6" outlineLevel="2">
      <c r="A599" s="301">
        <v>588</v>
      </c>
      <c r="B599" s="308" t="s">
        <v>499</v>
      </c>
      <c r="C599" s="302" t="s">
        <v>201</v>
      </c>
      <c r="D599" s="302" t="s">
        <v>500</v>
      </c>
      <c r="E599" s="302"/>
      <c r="F599" s="302"/>
      <c r="G599" s="303">
        <v>13686600</v>
      </c>
      <c r="H599" s="303">
        <v>14581500</v>
      </c>
      <c r="I599" s="303">
        <v>14581500</v>
      </c>
    </row>
    <row r="600" spans="1:9" ht="31.2" outlineLevel="3">
      <c r="A600" s="301">
        <v>589</v>
      </c>
      <c r="B600" s="308" t="s">
        <v>603</v>
      </c>
      <c r="C600" s="302" t="s">
        <v>201</v>
      </c>
      <c r="D600" s="302" t="s">
        <v>500</v>
      </c>
      <c r="E600" s="302" t="s">
        <v>604</v>
      </c>
      <c r="F600" s="302"/>
      <c r="G600" s="303">
        <v>13686600</v>
      </c>
      <c r="H600" s="303">
        <v>14581500</v>
      </c>
      <c r="I600" s="303">
        <v>14581500</v>
      </c>
    </row>
    <row r="601" spans="1:9" ht="31.2" outlineLevel="4">
      <c r="A601" s="301">
        <v>590</v>
      </c>
      <c r="B601" s="308" t="s">
        <v>703</v>
      </c>
      <c r="C601" s="302" t="s">
        <v>201</v>
      </c>
      <c r="D601" s="302" t="s">
        <v>500</v>
      </c>
      <c r="E601" s="302" t="s">
        <v>704</v>
      </c>
      <c r="F601" s="302"/>
      <c r="G601" s="303">
        <v>13686600</v>
      </c>
      <c r="H601" s="303">
        <v>14581500</v>
      </c>
      <c r="I601" s="303">
        <v>14581500</v>
      </c>
    </row>
    <row r="602" spans="1:9" ht="140.4" outlineLevel="5">
      <c r="A602" s="301">
        <v>591</v>
      </c>
      <c r="B602" s="309" t="s">
        <v>729</v>
      </c>
      <c r="C602" s="302" t="s">
        <v>201</v>
      </c>
      <c r="D602" s="302" t="s">
        <v>500</v>
      </c>
      <c r="E602" s="302" t="s">
        <v>730</v>
      </c>
      <c r="F602" s="302"/>
      <c r="G602" s="303">
        <v>13686600</v>
      </c>
      <c r="H602" s="303">
        <v>14581500</v>
      </c>
      <c r="I602" s="303">
        <v>14581500</v>
      </c>
    </row>
    <row r="603" spans="1:9" ht="46.8" outlineLevel="6">
      <c r="A603" s="301">
        <v>592</v>
      </c>
      <c r="B603" s="308" t="s">
        <v>639</v>
      </c>
      <c r="C603" s="302" t="s">
        <v>201</v>
      </c>
      <c r="D603" s="302" t="s">
        <v>500</v>
      </c>
      <c r="E603" s="302" t="s">
        <v>730</v>
      </c>
      <c r="F603" s="302" t="s">
        <v>640</v>
      </c>
      <c r="G603" s="303">
        <v>13686600</v>
      </c>
      <c r="H603" s="303">
        <v>14581500</v>
      </c>
      <c r="I603" s="303">
        <v>14581500</v>
      </c>
    </row>
    <row r="604" spans="1:9" ht="15.6" outlineLevel="7">
      <c r="A604" s="301">
        <v>593</v>
      </c>
      <c r="B604" s="308" t="s">
        <v>641</v>
      </c>
      <c r="C604" s="302" t="s">
        <v>201</v>
      </c>
      <c r="D604" s="302" t="s">
        <v>500</v>
      </c>
      <c r="E604" s="302" t="s">
        <v>730</v>
      </c>
      <c r="F604" s="302" t="s">
        <v>642</v>
      </c>
      <c r="G604" s="303">
        <v>13686600</v>
      </c>
      <c r="H604" s="303">
        <v>14581500</v>
      </c>
      <c r="I604" s="303">
        <v>14581500</v>
      </c>
    </row>
    <row r="605" spans="1:9" ht="15.6" outlineLevel="2">
      <c r="A605" s="301">
        <v>594</v>
      </c>
      <c r="B605" s="308" t="s">
        <v>501</v>
      </c>
      <c r="C605" s="302" t="s">
        <v>201</v>
      </c>
      <c r="D605" s="302" t="s">
        <v>502</v>
      </c>
      <c r="E605" s="302"/>
      <c r="F605" s="302"/>
      <c r="G605" s="303">
        <v>1437420</v>
      </c>
      <c r="H605" s="303">
        <v>976700</v>
      </c>
      <c r="I605" s="303">
        <v>976700</v>
      </c>
    </row>
    <row r="606" spans="1:9" ht="31.2" outlineLevel="3">
      <c r="A606" s="301">
        <v>595</v>
      </c>
      <c r="B606" s="308" t="s">
        <v>603</v>
      </c>
      <c r="C606" s="302" t="s">
        <v>201</v>
      </c>
      <c r="D606" s="302" t="s">
        <v>502</v>
      </c>
      <c r="E606" s="302" t="s">
        <v>604</v>
      </c>
      <c r="F606" s="302"/>
      <c r="G606" s="303">
        <v>1437420</v>
      </c>
      <c r="H606" s="303">
        <v>976700</v>
      </c>
      <c r="I606" s="303">
        <v>976700</v>
      </c>
    </row>
    <row r="607" spans="1:9" ht="31.2" outlineLevel="4">
      <c r="A607" s="301">
        <v>596</v>
      </c>
      <c r="B607" s="308" t="s">
        <v>703</v>
      </c>
      <c r="C607" s="302" t="s">
        <v>201</v>
      </c>
      <c r="D607" s="302" t="s">
        <v>502</v>
      </c>
      <c r="E607" s="302" t="s">
        <v>704</v>
      </c>
      <c r="F607" s="302"/>
      <c r="G607" s="303">
        <v>147000</v>
      </c>
      <c r="H607" s="303">
        <v>234000</v>
      </c>
      <c r="I607" s="303">
        <v>234000</v>
      </c>
    </row>
    <row r="608" spans="1:9" ht="202.8" outlineLevel="5">
      <c r="A608" s="301">
        <v>597</v>
      </c>
      <c r="B608" s="309" t="s">
        <v>731</v>
      </c>
      <c r="C608" s="302" t="s">
        <v>201</v>
      </c>
      <c r="D608" s="302" t="s">
        <v>502</v>
      </c>
      <c r="E608" s="302" t="s">
        <v>732</v>
      </c>
      <c r="F608" s="302"/>
      <c r="G608" s="303">
        <v>147000</v>
      </c>
      <c r="H608" s="303">
        <v>234000</v>
      </c>
      <c r="I608" s="303">
        <v>234000</v>
      </c>
    </row>
    <row r="609" spans="1:9" ht="46.8" outlineLevel="6">
      <c r="A609" s="301">
        <v>598</v>
      </c>
      <c r="B609" s="308" t="s">
        <v>639</v>
      </c>
      <c r="C609" s="302" t="s">
        <v>201</v>
      </c>
      <c r="D609" s="302" t="s">
        <v>502</v>
      </c>
      <c r="E609" s="302" t="s">
        <v>732</v>
      </c>
      <c r="F609" s="302" t="s">
        <v>640</v>
      </c>
      <c r="G609" s="303">
        <v>147000</v>
      </c>
      <c r="H609" s="303">
        <v>234000</v>
      </c>
      <c r="I609" s="303">
        <v>234000</v>
      </c>
    </row>
    <row r="610" spans="1:9" ht="15.6" outlineLevel="7">
      <c r="A610" s="301">
        <v>599</v>
      </c>
      <c r="B610" s="308" t="s">
        <v>641</v>
      </c>
      <c r="C610" s="302" t="s">
        <v>201</v>
      </c>
      <c r="D610" s="302" t="s">
        <v>502</v>
      </c>
      <c r="E610" s="302" t="s">
        <v>732</v>
      </c>
      <c r="F610" s="302" t="s">
        <v>642</v>
      </c>
      <c r="G610" s="303">
        <v>147000</v>
      </c>
      <c r="H610" s="303">
        <v>234000</v>
      </c>
      <c r="I610" s="303">
        <v>234000</v>
      </c>
    </row>
    <row r="611" spans="1:9" ht="31.2" outlineLevel="4">
      <c r="A611" s="301">
        <v>600</v>
      </c>
      <c r="B611" s="308" t="s">
        <v>690</v>
      </c>
      <c r="C611" s="302" t="s">
        <v>201</v>
      </c>
      <c r="D611" s="302" t="s">
        <v>502</v>
      </c>
      <c r="E611" s="302" t="s">
        <v>691</v>
      </c>
      <c r="F611" s="302"/>
      <c r="G611" s="303">
        <v>1290420</v>
      </c>
      <c r="H611" s="303">
        <v>742700</v>
      </c>
      <c r="I611" s="303">
        <v>742700</v>
      </c>
    </row>
    <row r="612" spans="1:9" ht="156" outlineLevel="5">
      <c r="A612" s="301">
        <v>601</v>
      </c>
      <c r="B612" s="309" t="s">
        <v>733</v>
      </c>
      <c r="C612" s="302" t="s">
        <v>201</v>
      </c>
      <c r="D612" s="302" t="s">
        <v>502</v>
      </c>
      <c r="E612" s="302" t="s">
        <v>734</v>
      </c>
      <c r="F612" s="302"/>
      <c r="G612" s="303">
        <v>1290420</v>
      </c>
      <c r="H612" s="303">
        <v>742700</v>
      </c>
      <c r="I612" s="303">
        <v>742700</v>
      </c>
    </row>
    <row r="613" spans="1:9" ht="31.2" outlineLevel="6">
      <c r="A613" s="301">
        <v>602</v>
      </c>
      <c r="B613" s="308" t="s">
        <v>537</v>
      </c>
      <c r="C613" s="302" t="s">
        <v>201</v>
      </c>
      <c r="D613" s="302" t="s">
        <v>502</v>
      </c>
      <c r="E613" s="302" t="s">
        <v>734</v>
      </c>
      <c r="F613" s="302" t="s">
        <v>538</v>
      </c>
      <c r="G613" s="303">
        <v>14600</v>
      </c>
      <c r="H613" s="303">
        <v>14600</v>
      </c>
      <c r="I613" s="303">
        <v>14600</v>
      </c>
    </row>
    <row r="614" spans="1:9" ht="46.8" outlineLevel="7">
      <c r="A614" s="301">
        <v>603</v>
      </c>
      <c r="B614" s="308" t="s">
        <v>539</v>
      </c>
      <c r="C614" s="302" t="s">
        <v>201</v>
      </c>
      <c r="D614" s="302" t="s">
        <v>502</v>
      </c>
      <c r="E614" s="302" t="s">
        <v>734</v>
      </c>
      <c r="F614" s="302" t="s">
        <v>259</v>
      </c>
      <c r="G614" s="303">
        <v>14600</v>
      </c>
      <c r="H614" s="303">
        <v>14600</v>
      </c>
      <c r="I614" s="303">
        <v>14600</v>
      </c>
    </row>
    <row r="615" spans="1:9" ht="31.2" outlineLevel="6">
      <c r="A615" s="301">
        <v>604</v>
      </c>
      <c r="B615" s="308" t="s">
        <v>647</v>
      </c>
      <c r="C615" s="302" t="s">
        <v>201</v>
      </c>
      <c r="D615" s="302" t="s">
        <v>502</v>
      </c>
      <c r="E615" s="302" t="s">
        <v>734</v>
      </c>
      <c r="F615" s="302" t="s">
        <v>648</v>
      </c>
      <c r="G615" s="303">
        <v>1275820</v>
      </c>
      <c r="H615" s="303">
        <v>728100</v>
      </c>
      <c r="I615" s="303">
        <v>728100</v>
      </c>
    </row>
    <row r="616" spans="1:9" ht="31.2" outlineLevel="7">
      <c r="A616" s="301">
        <v>605</v>
      </c>
      <c r="B616" s="308" t="s">
        <v>649</v>
      </c>
      <c r="C616" s="302" t="s">
        <v>201</v>
      </c>
      <c r="D616" s="302" t="s">
        <v>502</v>
      </c>
      <c r="E616" s="302" t="s">
        <v>734</v>
      </c>
      <c r="F616" s="302" t="s">
        <v>650</v>
      </c>
      <c r="G616" s="303">
        <v>1275820</v>
      </c>
      <c r="H616" s="303">
        <v>728100</v>
      </c>
      <c r="I616" s="303">
        <v>728100</v>
      </c>
    </row>
    <row r="617" spans="1:9" ht="15.6">
      <c r="A617" s="301">
        <v>606</v>
      </c>
      <c r="B617" s="308" t="s">
        <v>735</v>
      </c>
      <c r="C617" s="302" t="s">
        <v>203</v>
      </c>
      <c r="D617" s="302"/>
      <c r="E617" s="302"/>
      <c r="F617" s="302"/>
      <c r="G617" s="303">
        <v>176699416.93000001</v>
      </c>
      <c r="H617" s="303">
        <v>82237494.790000007</v>
      </c>
      <c r="I617" s="303">
        <v>79957355.219999999</v>
      </c>
    </row>
    <row r="618" spans="1:9" ht="15.6" outlineLevel="1">
      <c r="A618" s="301">
        <v>607</v>
      </c>
      <c r="B618" s="308" t="s">
        <v>421</v>
      </c>
      <c r="C618" s="302" t="s">
        <v>203</v>
      </c>
      <c r="D618" s="302" t="s">
        <v>422</v>
      </c>
      <c r="E618" s="302"/>
      <c r="F618" s="302"/>
      <c r="G618" s="303">
        <v>25916908.75</v>
      </c>
      <c r="H618" s="303">
        <v>23542908.620000001</v>
      </c>
      <c r="I618" s="303">
        <v>23151828.850000001</v>
      </c>
    </row>
    <row r="619" spans="1:9" ht="46.8" outlineLevel="2">
      <c r="A619" s="301">
        <v>608</v>
      </c>
      <c r="B619" s="308" t="s">
        <v>423</v>
      </c>
      <c r="C619" s="302" t="s">
        <v>203</v>
      </c>
      <c r="D619" s="302" t="s">
        <v>424</v>
      </c>
      <c r="E619" s="302"/>
      <c r="F619" s="302"/>
      <c r="G619" s="303">
        <v>1229247.43</v>
      </c>
      <c r="H619" s="303">
        <v>1226521.5</v>
      </c>
      <c r="I619" s="303">
        <v>1226521.5</v>
      </c>
    </row>
    <row r="620" spans="1:9" ht="15.6" outlineLevel="3">
      <c r="A620" s="301">
        <v>609</v>
      </c>
      <c r="B620" s="308" t="s">
        <v>542</v>
      </c>
      <c r="C620" s="302" t="s">
        <v>203</v>
      </c>
      <c r="D620" s="302" t="s">
        <v>424</v>
      </c>
      <c r="E620" s="302" t="s">
        <v>543</v>
      </c>
      <c r="F620" s="302"/>
      <c r="G620" s="303">
        <v>1229247.43</v>
      </c>
      <c r="H620" s="303">
        <v>1226521.5</v>
      </c>
      <c r="I620" s="303">
        <v>1226521.5</v>
      </c>
    </row>
    <row r="621" spans="1:9" ht="46.8" outlineLevel="4">
      <c r="A621" s="301">
        <v>610</v>
      </c>
      <c r="B621" s="308" t="s">
        <v>736</v>
      </c>
      <c r="C621" s="302" t="s">
        <v>203</v>
      </c>
      <c r="D621" s="302" t="s">
        <v>424</v>
      </c>
      <c r="E621" s="302" t="s">
        <v>737</v>
      </c>
      <c r="F621" s="302"/>
      <c r="G621" s="303">
        <v>1229247.43</v>
      </c>
      <c r="H621" s="303">
        <v>1226521.5</v>
      </c>
      <c r="I621" s="303">
        <v>1226521.5</v>
      </c>
    </row>
    <row r="622" spans="1:9" ht="31.2" outlineLevel="5">
      <c r="A622" s="301">
        <v>611</v>
      </c>
      <c r="B622" s="308" t="s">
        <v>738</v>
      </c>
      <c r="C622" s="302" t="s">
        <v>203</v>
      </c>
      <c r="D622" s="302" t="s">
        <v>424</v>
      </c>
      <c r="E622" s="302" t="s">
        <v>739</v>
      </c>
      <c r="F622" s="302"/>
      <c r="G622" s="303">
        <v>968139.14</v>
      </c>
      <c r="H622" s="303">
        <v>1226521.5</v>
      </c>
      <c r="I622" s="303">
        <v>1226521.5</v>
      </c>
    </row>
    <row r="623" spans="1:9" ht="78" outlineLevel="6">
      <c r="A623" s="301">
        <v>612</v>
      </c>
      <c r="B623" s="308" t="s">
        <v>535</v>
      </c>
      <c r="C623" s="302" t="s">
        <v>203</v>
      </c>
      <c r="D623" s="302" t="s">
        <v>424</v>
      </c>
      <c r="E623" s="302" t="s">
        <v>739</v>
      </c>
      <c r="F623" s="302" t="s">
        <v>256</v>
      </c>
      <c r="G623" s="303">
        <v>968139.14</v>
      </c>
      <c r="H623" s="303">
        <v>1226521.5</v>
      </c>
      <c r="I623" s="303">
        <v>1226521.5</v>
      </c>
    </row>
    <row r="624" spans="1:9" ht="31.2" outlineLevel="7">
      <c r="A624" s="301">
        <v>613</v>
      </c>
      <c r="B624" s="308" t="s">
        <v>536</v>
      </c>
      <c r="C624" s="302" t="s">
        <v>203</v>
      </c>
      <c r="D624" s="302" t="s">
        <v>424</v>
      </c>
      <c r="E624" s="302" t="s">
        <v>739</v>
      </c>
      <c r="F624" s="302" t="s">
        <v>278</v>
      </c>
      <c r="G624" s="303">
        <v>968139.14</v>
      </c>
      <c r="H624" s="303">
        <v>1226521.5</v>
      </c>
      <c r="I624" s="303">
        <v>1226521.5</v>
      </c>
    </row>
    <row r="625" spans="1:9" ht="234" outlineLevel="5">
      <c r="A625" s="301">
        <v>614</v>
      </c>
      <c r="B625" s="309" t="s">
        <v>1320</v>
      </c>
      <c r="C625" s="302" t="s">
        <v>203</v>
      </c>
      <c r="D625" s="302" t="s">
        <v>424</v>
      </c>
      <c r="E625" s="302" t="s">
        <v>1321</v>
      </c>
      <c r="F625" s="302"/>
      <c r="G625" s="303">
        <v>15823.99</v>
      </c>
      <c r="H625" s="303">
        <v>0</v>
      </c>
      <c r="I625" s="303">
        <v>0</v>
      </c>
    </row>
    <row r="626" spans="1:9" ht="78" outlineLevel="6">
      <c r="A626" s="301">
        <v>615</v>
      </c>
      <c r="B626" s="308" t="s">
        <v>535</v>
      </c>
      <c r="C626" s="302" t="s">
        <v>203</v>
      </c>
      <c r="D626" s="302" t="s">
        <v>424</v>
      </c>
      <c r="E626" s="302" t="s">
        <v>1321</v>
      </c>
      <c r="F626" s="302" t="s">
        <v>256</v>
      </c>
      <c r="G626" s="303">
        <v>15823.99</v>
      </c>
      <c r="H626" s="303">
        <v>0</v>
      </c>
      <c r="I626" s="303">
        <v>0</v>
      </c>
    </row>
    <row r="627" spans="1:9" ht="31.2" outlineLevel="7">
      <c r="A627" s="301">
        <v>616</v>
      </c>
      <c r="B627" s="308" t="s">
        <v>536</v>
      </c>
      <c r="C627" s="302" t="s">
        <v>203</v>
      </c>
      <c r="D627" s="302" t="s">
        <v>424</v>
      </c>
      <c r="E627" s="302" t="s">
        <v>1321</v>
      </c>
      <c r="F627" s="302" t="s">
        <v>278</v>
      </c>
      <c r="G627" s="303">
        <v>15823.99</v>
      </c>
      <c r="H627" s="303">
        <v>0</v>
      </c>
      <c r="I627" s="303">
        <v>0</v>
      </c>
    </row>
    <row r="628" spans="1:9" ht="93.6" outlineLevel="5">
      <c r="A628" s="301">
        <v>617</v>
      </c>
      <c r="B628" s="308" t="s">
        <v>951</v>
      </c>
      <c r="C628" s="302" t="s">
        <v>203</v>
      </c>
      <c r="D628" s="302" t="s">
        <v>424</v>
      </c>
      <c r="E628" s="302" t="s">
        <v>952</v>
      </c>
      <c r="F628" s="302"/>
      <c r="G628" s="303">
        <v>245284.3</v>
      </c>
      <c r="H628" s="303">
        <v>0</v>
      </c>
      <c r="I628" s="303">
        <v>0</v>
      </c>
    </row>
    <row r="629" spans="1:9" ht="78" outlineLevel="6">
      <c r="A629" s="301">
        <v>618</v>
      </c>
      <c r="B629" s="308" t="s">
        <v>535</v>
      </c>
      <c r="C629" s="302" t="s">
        <v>203</v>
      </c>
      <c r="D629" s="302" t="s">
        <v>424</v>
      </c>
      <c r="E629" s="302" t="s">
        <v>952</v>
      </c>
      <c r="F629" s="302" t="s">
        <v>256</v>
      </c>
      <c r="G629" s="303">
        <v>245284.3</v>
      </c>
      <c r="H629" s="303">
        <v>0</v>
      </c>
      <c r="I629" s="303">
        <v>0</v>
      </c>
    </row>
    <row r="630" spans="1:9" ht="31.2" outlineLevel="7">
      <c r="A630" s="301">
        <v>619</v>
      </c>
      <c r="B630" s="308" t="s">
        <v>536</v>
      </c>
      <c r="C630" s="302" t="s">
        <v>203</v>
      </c>
      <c r="D630" s="302" t="s">
        <v>424</v>
      </c>
      <c r="E630" s="302" t="s">
        <v>952</v>
      </c>
      <c r="F630" s="302" t="s">
        <v>278</v>
      </c>
      <c r="G630" s="303">
        <v>245284.3</v>
      </c>
      <c r="H630" s="303">
        <v>0</v>
      </c>
      <c r="I630" s="303">
        <v>0</v>
      </c>
    </row>
    <row r="631" spans="1:9" ht="62.4" outlineLevel="2">
      <c r="A631" s="301">
        <v>620</v>
      </c>
      <c r="B631" s="308" t="s">
        <v>425</v>
      </c>
      <c r="C631" s="302" t="s">
        <v>203</v>
      </c>
      <c r="D631" s="302" t="s">
        <v>426</v>
      </c>
      <c r="E631" s="302"/>
      <c r="F631" s="302"/>
      <c r="G631" s="303">
        <v>2978266.25</v>
      </c>
      <c r="H631" s="303">
        <v>2255854.16</v>
      </c>
      <c r="I631" s="303">
        <v>2255854.16</v>
      </c>
    </row>
    <row r="632" spans="1:9" ht="15.6" outlineLevel="3">
      <c r="A632" s="301">
        <v>621</v>
      </c>
      <c r="B632" s="308" t="s">
        <v>542</v>
      </c>
      <c r="C632" s="302" t="s">
        <v>203</v>
      </c>
      <c r="D632" s="302" t="s">
        <v>426</v>
      </c>
      <c r="E632" s="302" t="s">
        <v>543</v>
      </c>
      <c r="F632" s="302"/>
      <c r="G632" s="303">
        <v>2978266.25</v>
      </c>
      <c r="H632" s="303">
        <v>2255854.16</v>
      </c>
      <c r="I632" s="303">
        <v>2255854.16</v>
      </c>
    </row>
    <row r="633" spans="1:9" ht="46.8" outlineLevel="4">
      <c r="A633" s="301">
        <v>622</v>
      </c>
      <c r="B633" s="308" t="s">
        <v>736</v>
      </c>
      <c r="C633" s="302" t="s">
        <v>203</v>
      </c>
      <c r="D633" s="302" t="s">
        <v>426</v>
      </c>
      <c r="E633" s="302" t="s">
        <v>737</v>
      </c>
      <c r="F633" s="302"/>
      <c r="G633" s="303">
        <v>2978266.25</v>
      </c>
      <c r="H633" s="303">
        <v>2255854.16</v>
      </c>
      <c r="I633" s="303">
        <v>2255854.16</v>
      </c>
    </row>
    <row r="634" spans="1:9" ht="46.8" outlineLevel="5">
      <c r="A634" s="301">
        <v>623</v>
      </c>
      <c r="B634" s="308" t="s">
        <v>740</v>
      </c>
      <c r="C634" s="302" t="s">
        <v>203</v>
      </c>
      <c r="D634" s="302" t="s">
        <v>426</v>
      </c>
      <c r="E634" s="302" t="s">
        <v>741</v>
      </c>
      <c r="F634" s="302"/>
      <c r="G634" s="303">
        <v>2949089.47</v>
      </c>
      <c r="H634" s="303">
        <v>2255854.16</v>
      </c>
      <c r="I634" s="303">
        <v>2255854.16</v>
      </c>
    </row>
    <row r="635" spans="1:9" ht="78" outlineLevel="6">
      <c r="A635" s="301">
        <v>624</v>
      </c>
      <c r="B635" s="308" t="s">
        <v>535</v>
      </c>
      <c r="C635" s="302" t="s">
        <v>203</v>
      </c>
      <c r="D635" s="302" t="s">
        <v>426</v>
      </c>
      <c r="E635" s="302" t="s">
        <v>741</v>
      </c>
      <c r="F635" s="302" t="s">
        <v>256</v>
      </c>
      <c r="G635" s="303">
        <v>2949089.47</v>
      </c>
      <c r="H635" s="303">
        <v>2255854.16</v>
      </c>
      <c r="I635" s="303">
        <v>2255854.16</v>
      </c>
    </row>
    <row r="636" spans="1:9" ht="31.2" outlineLevel="7">
      <c r="A636" s="301">
        <v>625</v>
      </c>
      <c r="B636" s="308" t="s">
        <v>536</v>
      </c>
      <c r="C636" s="302" t="s">
        <v>203</v>
      </c>
      <c r="D636" s="302" t="s">
        <v>426</v>
      </c>
      <c r="E636" s="302" t="s">
        <v>741</v>
      </c>
      <c r="F636" s="302" t="s">
        <v>278</v>
      </c>
      <c r="G636" s="303">
        <v>2949089.47</v>
      </c>
      <c r="H636" s="303">
        <v>2255854.16</v>
      </c>
      <c r="I636" s="303">
        <v>2255854.16</v>
      </c>
    </row>
    <row r="637" spans="1:9" ht="234" outlineLevel="5">
      <c r="A637" s="301">
        <v>626</v>
      </c>
      <c r="B637" s="309" t="s">
        <v>1320</v>
      </c>
      <c r="C637" s="302" t="s">
        <v>203</v>
      </c>
      <c r="D637" s="302" t="s">
        <v>426</v>
      </c>
      <c r="E637" s="302" t="s">
        <v>1321</v>
      </c>
      <c r="F637" s="302"/>
      <c r="G637" s="303">
        <v>29176.78</v>
      </c>
      <c r="H637" s="303">
        <v>0</v>
      </c>
      <c r="I637" s="303">
        <v>0</v>
      </c>
    </row>
    <row r="638" spans="1:9" ht="78" outlineLevel="6">
      <c r="A638" s="301">
        <v>627</v>
      </c>
      <c r="B638" s="308" t="s">
        <v>535</v>
      </c>
      <c r="C638" s="302" t="s">
        <v>203</v>
      </c>
      <c r="D638" s="302" t="s">
        <v>426</v>
      </c>
      <c r="E638" s="302" t="s">
        <v>1321</v>
      </c>
      <c r="F638" s="302" t="s">
        <v>256</v>
      </c>
      <c r="G638" s="303">
        <v>29176.78</v>
      </c>
      <c r="H638" s="303">
        <v>0</v>
      </c>
      <c r="I638" s="303">
        <v>0</v>
      </c>
    </row>
    <row r="639" spans="1:9" ht="31.2" outlineLevel="7">
      <c r="A639" s="301">
        <v>628</v>
      </c>
      <c r="B639" s="308" t="s">
        <v>536</v>
      </c>
      <c r="C639" s="302" t="s">
        <v>203</v>
      </c>
      <c r="D639" s="302" t="s">
        <v>426</v>
      </c>
      <c r="E639" s="302" t="s">
        <v>1321</v>
      </c>
      <c r="F639" s="302" t="s">
        <v>278</v>
      </c>
      <c r="G639" s="303">
        <v>29176.78</v>
      </c>
      <c r="H639" s="303">
        <v>0</v>
      </c>
      <c r="I639" s="303">
        <v>0</v>
      </c>
    </row>
    <row r="640" spans="1:9" ht="62.4" outlineLevel="2">
      <c r="A640" s="301">
        <v>629</v>
      </c>
      <c r="B640" s="308" t="s">
        <v>427</v>
      </c>
      <c r="C640" s="302" t="s">
        <v>203</v>
      </c>
      <c r="D640" s="302" t="s">
        <v>428</v>
      </c>
      <c r="E640" s="302"/>
      <c r="F640" s="302"/>
      <c r="G640" s="303">
        <v>19341450.609999999</v>
      </c>
      <c r="H640" s="303">
        <v>17814433.52</v>
      </c>
      <c r="I640" s="303">
        <v>17426253.75</v>
      </c>
    </row>
    <row r="641" spans="1:9" ht="31.2" outlineLevel="3">
      <c r="A641" s="301">
        <v>630</v>
      </c>
      <c r="B641" s="308" t="s">
        <v>694</v>
      </c>
      <c r="C641" s="302" t="s">
        <v>203</v>
      </c>
      <c r="D641" s="302" t="s">
        <v>428</v>
      </c>
      <c r="E641" s="302" t="s">
        <v>695</v>
      </c>
      <c r="F641" s="302"/>
      <c r="G641" s="303">
        <v>1652041.8</v>
      </c>
      <c r="H641" s="303">
        <v>2105836.4700000002</v>
      </c>
      <c r="I641" s="303">
        <v>2105836.4700000002</v>
      </c>
    </row>
    <row r="642" spans="1:9" ht="31.2" outlineLevel="4">
      <c r="A642" s="301">
        <v>631</v>
      </c>
      <c r="B642" s="308" t="s">
        <v>696</v>
      </c>
      <c r="C642" s="302" t="s">
        <v>203</v>
      </c>
      <c r="D642" s="302" t="s">
        <v>428</v>
      </c>
      <c r="E642" s="302" t="s">
        <v>697</v>
      </c>
      <c r="F642" s="302"/>
      <c r="G642" s="303">
        <v>1652041.8</v>
      </c>
      <c r="H642" s="303">
        <v>2105836.4700000002</v>
      </c>
      <c r="I642" s="303">
        <v>2105836.4700000002</v>
      </c>
    </row>
    <row r="643" spans="1:9" ht="78" outlineLevel="5">
      <c r="A643" s="301">
        <v>632</v>
      </c>
      <c r="B643" s="308" t="s">
        <v>742</v>
      </c>
      <c r="C643" s="302" t="s">
        <v>203</v>
      </c>
      <c r="D643" s="302" t="s">
        <v>428</v>
      </c>
      <c r="E643" s="302" t="s">
        <v>743</v>
      </c>
      <c r="F643" s="302"/>
      <c r="G643" s="303">
        <v>1635672.77</v>
      </c>
      <c r="H643" s="303">
        <v>2105836.4700000002</v>
      </c>
      <c r="I643" s="303">
        <v>2105836.4700000002</v>
      </c>
    </row>
    <row r="644" spans="1:9" ht="78" outlineLevel="6">
      <c r="A644" s="301">
        <v>633</v>
      </c>
      <c r="B644" s="308" t="s">
        <v>535</v>
      </c>
      <c r="C644" s="302" t="s">
        <v>203</v>
      </c>
      <c r="D644" s="302" t="s">
        <v>428</v>
      </c>
      <c r="E644" s="302" t="s">
        <v>743</v>
      </c>
      <c r="F644" s="302" t="s">
        <v>256</v>
      </c>
      <c r="G644" s="303">
        <v>1623573.52</v>
      </c>
      <c r="H644" s="303">
        <v>2105836.4700000002</v>
      </c>
      <c r="I644" s="303">
        <v>2105836.4700000002</v>
      </c>
    </row>
    <row r="645" spans="1:9" ht="31.2" outlineLevel="7">
      <c r="A645" s="301">
        <v>634</v>
      </c>
      <c r="B645" s="308" t="s">
        <v>536</v>
      </c>
      <c r="C645" s="302" t="s">
        <v>203</v>
      </c>
      <c r="D645" s="302" t="s">
        <v>428</v>
      </c>
      <c r="E645" s="302" t="s">
        <v>743</v>
      </c>
      <c r="F645" s="302" t="s">
        <v>278</v>
      </c>
      <c r="G645" s="303">
        <v>1623573.52</v>
      </c>
      <c r="H645" s="303">
        <v>2105836.4700000002</v>
      </c>
      <c r="I645" s="303">
        <v>2105836.4700000002</v>
      </c>
    </row>
    <row r="646" spans="1:9" ht="31.2" outlineLevel="6">
      <c r="A646" s="301">
        <v>635</v>
      </c>
      <c r="B646" s="308" t="s">
        <v>537</v>
      </c>
      <c r="C646" s="302" t="s">
        <v>203</v>
      </c>
      <c r="D646" s="302" t="s">
        <v>428</v>
      </c>
      <c r="E646" s="302" t="s">
        <v>743</v>
      </c>
      <c r="F646" s="302" t="s">
        <v>538</v>
      </c>
      <c r="G646" s="303">
        <v>12099.25</v>
      </c>
      <c r="H646" s="303">
        <v>0</v>
      </c>
      <c r="I646" s="303">
        <v>0</v>
      </c>
    </row>
    <row r="647" spans="1:9" ht="46.8" outlineLevel="7">
      <c r="A647" s="301">
        <v>636</v>
      </c>
      <c r="B647" s="308" t="s">
        <v>539</v>
      </c>
      <c r="C647" s="302" t="s">
        <v>203</v>
      </c>
      <c r="D647" s="302" t="s">
        <v>428</v>
      </c>
      <c r="E647" s="302" t="s">
        <v>743</v>
      </c>
      <c r="F647" s="302" t="s">
        <v>259</v>
      </c>
      <c r="G647" s="303">
        <v>12099.25</v>
      </c>
      <c r="H647" s="303">
        <v>0</v>
      </c>
      <c r="I647" s="303">
        <v>0</v>
      </c>
    </row>
    <row r="648" spans="1:9" ht="265.2" outlineLevel="5">
      <c r="A648" s="301">
        <v>637</v>
      </c>
      <c r="B648" s="309" t="s">
        <v>1269</v>
      </c>
      <c r="C648" s="302" t="s">
        <v>203</v>
      </c>
      <c r="D648" s="302" t="s">
        <v>428</v>
      </c>
      <c r="E648" s="302" t="s">
        <v>1270</v>
      </c>
      <c r="F648" s="302"/>
      <c r="G648" s="303">
        <v>16369.03</v>
      </c>
      <c r="H648" s="303">
        <v>0</v>
      </c>
      <c r="I648" s="303">
        <v>0</v>
      </c>
    </row>
    <row r="649" spans="1:9" ht="78" outlineLevel="6">
      <c r="A649" s="301">
        <v>638</v>
      </c>
      <c r="B649" s="308" t="s">
        <v>535</v>
      </c>
      <c r="C649" s="302" t="s">
        <v>203</v>
      </c>
      <c r="D649" s="302" t="s">
        <v>428</v>
      </c>
      <c r="E649" s="302" t="s">
        <v>1270</v>
      </c>
      <c r="F649" s="302" t="s">
        <v>256</v>
      </c>
      <c r="G649" s="303">
        <v>16369.03</v>
      </c>
      <c r="H649" s="303">
        <v>0</v>
      </c>
      <c r="I649" s="303">
        <v>0</v>
      </c>
    </row>
    <row r="650" spans="1:9" ht="31.2" outlineLevel="7">
      <c r="A650" s="301">
        <v>639</v>
      </c>
      <c r="B650" s="308" t="s">
        <v>536</v>
      </c>
      <c r="C650" s="302" t="s">
        <v>203</v>
      </c>
      <c r="D650" s="302" t="s">
        <v>428</v>
      </c>
      <c r="E650" s="302" t="s">
        <v>1270</v>
      </c>
      <c r="F650" s="302" t="s">
        <v>278</v>
      </c>
      <c r="G650" s="303">
        <v>16369.03</v>
      </c>
      <c r="H650" s="303">
        <v>0</v>
      </c>
      <c r="I650" s="303">
        <v>0</v>
      </c>
    </row>
    <row r="651" spans="1:9" ht="46.8" outlineLevel="3">
      <c r="A651" s="301">
        <v>640</v>
      </c>
      <c r="B651" s="308" t="s">
        <v>744</v>
      </c>
      <c r="C651" s="302" t="s">
        <v>203</v>
      </c>
      <c r="D651" s="302" t="s">
        <v>428</v>
      </c>
      <c r="E651" s="302" t="s">
        <v>745</v>
      </c>
      <c r="F651" s="302"/>
      <c r="G651" s="303">
        <v>625181.15</v>
      </c>
      <c r="H651" s="303">
        <v>569585.63</v>
      </c>
      <c r="I651" s="303">
        <v>569585.63</v>
      </c>
    </row>
    <row r="652" spans="1:9" ht="31.2" outlineLevel="4">
      <c r="A652" s="301">
        <v>641</v>
      </c>
      <c r="B652" s="308" t="s">
        <v>620</v>
      </c>
      <c r="C652" s="302" t="s">
        <v>203</v>
      </c>
      <c r="D652" s="302" t="s">
        <v>428</v>
      </c>
      <c r="E652" s="302" t="s">
        <v>746</v>
      </c>
      <c r="F652" s="302"/>
      <c r="G652" s="303">
        <v>625181.15</v>
      </c>
      <c r="H652" s="303">
        <v>569585.63</v>
      </c>
      <c r="I652" s="303">
        <v>569585.63</v>
      </c>
    </row>
    <row r="653" spans="1:9" ht="109.2" outlineLevel="5">
      <c r="A653" s="301">
        <v>642</v>
      </c>
      <c r="B653" s="309" t="s">
        <v>747</v>
      </c>
      <c r="C653" s="302" t="s">
        <v>203</v>
      </c>
      <c r="D653" s="302" t="s">
        <v>428</v>
      </c>
      <c r="E653" s="302" t="s">
        <v>748</v>
      </c>
      <c r="F653" s="302"/>
      <c r="G653" s="303">
        <v>619300.5</v>
      </c>
      <c r="H653" s="303">
        <v>569585.63</v>
      </c>
      <c r="I653" s="303">
        <v>569585.63</v>
      </c>
    </row>
    <row r="654" spans="1:9" ht="78" outlineLevel="6">
      <c r="A654" s="301">
        <v>643</v>
      </c>
      <c r="B654" s="308" t="s">
        <v>535</v>
      </c>
      <c r="C654" s="302" t="s">
        <v>203</v>
      </c>
      <c r="D654" s="302" t="s">
        <v>428</v>
      </c>
      <c r="E654" s="302" t="s">
        <v>748</v>
      </c>
      <c r="F654" s="302" t="s">
        <v>256</v>
      </c>
      <c r="G654" s="303">
        <v>600338.74</v>
      </c>
      <c r="H654" s="303">
        <v>569585.63</v>
      </c>
      <c r="I654" s="303">
        <v>569585.63</v>
      </c>
    </row>
    <row r="655" spans="1:9" ht="31.2" outlineLevel="7">
      <c r="A655" s="301">
        <v>644</v>
      </c>
      <c r="B655" s="308" t="s">
        <v>536</v>
      </c>
      <c r="C655" s="302" t="s">
        <v>203</v>
      </c>
      <c r="D655" s="302" t="s">
        <v>428</v>
      </c>
      <c r="E655" s="302" t="s">
        <v>748</v>
      </c>
      <c r="F655" s="302" t="s">
        <v>278</v>
      </c>
      <c r="G655" s="303">
        <v>600338.74</v>
      </c>
      <c r="H655" s="303">
        <v>569585.63</v>
      </c>
      <c r="I655" s="303">
        <v>569585.63</v>
      </c>
    </row>
    <row r="656" spans="1:9" ht="31.2" outlineLevel="6">
      <c r="A656" s="301">
        <v>645</v>
      </c>
      <c r="B656" s="308" t="s">
        <v>537</v>
      </c>
      <c r="C656" s="302" t="s">
        <v>203</v>
      </c>
      <c r="D656" s="302" t="s">
        <v>428</v>
      </c>
      <c r="E656" s="302" t="s">
        <v>748</v>
      </c>
      <c r="F656" s="302" t="s">
        <v>538</v>
      </c>
      <c r="G656" s="303">
        <v>18961.759999999998</v>
      </c>
      <c r="H656" s="303">
        <v>0</v>
      </c>
      <c r="I656" s="303">
        <v>0</v>
      </c>
    </row>
    <row r="657" spans="1:9" ht="46.8" outlineLevel="7">
      <c r="A657" s="301">
        <v>646</v>
      </c>
      <c r="B657" s="308" t="s">
        <v>539</v>
      </c>
      <c r="C657" s="302" t="s">
        <v>203</v>
      </c>
      <c r="D657" s="302" t="s">
        <v>428</v>
      </c>
      <c r="E657" s="302" t="s">
        <v>748</v>
      </c>
      <c r="F657" s="302" t="s">
        <v>259</v>
      </c>
      <c r="G657" s="303">
        <v>18961.759999999998</v>
      </c>
      <c r="H657" s="303">
        <v>0</v>
      </c>
      <c r="I657" s="303">
        <v>0</v>
      </c>
    </row>
    <row r="658" spans="1:9" ht="296.39999999999998" outlineLevel="5">
      <c r="A658" s="301">
        <v>647</v>
      </c>
      <c r="B658" s="309" t="s">
        <v>1292</v>
      </c>
      <c r="C658" s="302" t="s">
        <v>203</v>
      </c>
      <c r="D658" s="302" t="s">
        <v>428</v>
      </c>
      <c r="E658" s="302" t="s">
        <v>1293</v>
      </c>
      <c r="F658" s="302"/>
      <c r="G658" s="303">
        <v>5880.65</v>
      </c>
      <c r="H658" s="303">
        <v>0</v>
      </c>
      <c r="I658" s="303">
        <v>0</v>
      </c>
    </row>
    <row r="659" spans="1:9" ht="78" outlineLevel="6">
      <c r="A659" s="301">
        <v>648</v>
      </c>
      <c r="B659" s="308" t="s">
        <v>535</v>
      </c>
      <c r="C659" s="302" t="s">
        <v>203</v>
      </c>
      <c r="D659" s="302" t="s">
        <v>428</v>
      </c>
      <c r="E659" s="302" t="s">
        <v>1293</v>
      </c>
      <c r="F659" s="302" t="s">
        <v>256</v>
      </c>
      <c r="G659" s="303">
        <v>5880.65</v>
      </c>
      <c r="H659" s="303">
        <v>0</v>
      </c>
      <c r="I659" s="303">
        <v>0</v>
      </c>
    </row>
    <row r="660" spans="1:9" ht="31.2" outlineLevel="7">
      <c r="A660" s="301">
        <v>649</v>
      </c>
      <c r="B660" s="308" t="s">
        <v>536</v>
      </c>
      <c r="C660" s="302" t="s">
        <v>203</v>
      </c>
      <c r="D660" s="302" t="s">
        <v>428</v>
      </c>
      <c r="E660" s="302" t="s">
        <v>1293</v>
      </c>
      <c r="F660" s="302" t="s">
        <v>278</v>
      </c>
      <c r="G660" s="303">
        <v>5880.65</v>
      </c>
      <c r="H660" s="303">
        <v>0</v>
      </c>
      <c r="I660" s="303">
        <v>0</v>
      </c>
    </row>
    <row r="661" spans="1:9" ht="15.6" outlineLevel="3">
      <c r="A661" s="301">
        <v>650</v>
      </c>
      <c r="B661" s="308" t="s">
        <v>542</v>
      </c>
      <c r="C661" s="302" t="s">
        <v>203</v>
      </c>
      <c r="D661" s="302" t="s">
        <v>428</v>
      </c>
      <c r="E661" s="302" t="s">
        <v>543</v>
      </c>
      <c r="F661" s="302"/>
      <c r="G661" s="303">
        <v>17064227.66</v>
      </c>
      <c r="H661" s="303">
        <v>15139011.42</v>
      </c>
      <c r="I661" s="303">
        <v>14750831.65</v>
      </c>
    </row>
    <row r="662" spans="1:9" ht="46.8" outlineLevel="4">
      <c r="A662" s="301">
        <v>651</v>
      </c>
      <c r="B662" s="308" t="s">
        <v>736</v>
      </c>
      <c r="C662" s="302" t="s">
        <v>203</v>
      </c>
      <c r="D662" s="302" t="s">
        <v>428</v>
      </c>
      <c r="E662" s="302" t="s">
        <v>737</v>
      </c>
      <c r="F662" s="302"/>
      <c r="G662" s="303">
        <v>16621458.189999999</v>
      </c>
      <c r="H662" s="303">
        <v>15139011.42</v>
      </c>
      <c r="I662" s="303">
        <v>14750831.65</v>
      </c>
    </row>
    <row r="663" spans="1:9" ht="46.8" outlineLevel="5">
      <c r="A663" s="301">
        <v>652</v>
      </c>
      <c r="B663" s="308" t="s">
        <v>740</v>
      </c>
      <c r="C663" s="302" t="s">
        <v>203</v>
      </c>
      <c r="D663" s="302" t="s">
        <v>428</v>
      </c>
      <c r="E663" s="302" t="s">
        <v>741</v>
      </c>
      <c r="F663" s="302"/>
      <c r="G663" s="303">
        <v>15865656.18</v>
      </c>
      <c r="H663" s="303">
        <v>15139011.42</v>
      </c>
      <c r="I663" s="303">
        <v>14750831.65</v>
      </c>
    </row>
    <row r="664" spans="1:9" ht="78" outlineLevel="6">
      <c r="A664" s="301">
        <v>653</v>
      </c>
      <c r="B664" s="308" t="s">
        <v>535</v>
      </c>
      <c r="C664" s="302" t="s">
        <v>203</v>
      </c>
      <c r="D664" s="302" t="s">
        <v>428</v>
      </c>
      <c r="E664" s="302" t="s">
        <v>741</v>
      </c>
      <c r="F664" s="302" t="s">
        <v>256</v>
      </c>
      <c r="G664" s="303">
        <v>10778706.6</v>
      </c>
      <c r="H664" s="303">
        <v>10248112.550000001</v>
      </c>
      <c r="I664" s="303">
        <v>10248112.560000001</v>
      </c>
    </row>
    <row r="665" spans="1:9" ht="31.2" outlineLevel="7">
      <c r="A665" s="301">
        <v>654</v>
      </c>
      <c r="B665" s="308" t="s">
        <v>536</v>
      </c>
      <c r="C665" s="302" t="s">
        <v>203</v>
      </c>
      <c r="D665" s="302" t="s">
        <v>428</v>
      </c>
      <c r="E665" s="302" t="s">
        <v>741</v>
      </c>
      <c r="F665" s="302" t="s">
        <v>278</v>
      </c>
      <c r="G665" s="303">
        <v>10778706.6</v>
      </c>
      <c r="H665" s="303">
        <v>10248112.550000001</v>
      </c>
      <c r="I665" s="303">
        <v>10248112.560000001</v>
      </c>
    </row>
    <row r="666" spans="1:9" ht="31.2" outlineLevel="6">
      <c r="A666" s="301">
        <v>655</v>
      </c>
      <c r="B666" s="308" t="s">
        <v>537</v>
      </c>
      <c r="C666" s="302" t="s">
        <v>203</v>
      </c>
      <c r="D666" s="302" t="s">
        <v>428</v>
      </c>
      <c r="E666" s="302" t="s">
        <v>741</v>
      </c>
      <c r="F666" s="302" t="s">
        <v>538</v>
      </c>
      <c r="G666" s="303">
        <v>4310779.5599999996</v>
      </c>
      <c r="H666" s="303">
        <v>4852011.37</v>
      </c>
      <c r="I666" s="303">
        <v>4463831.59</v>
      </c>
    </row>
    <row r="667" spans="1:9" ht="46.8" outlineLevel="7">
      <c r="A667" s="301">
        <v>656</v>
      </c>
      <c r="B667" s="308" t="s">
        <v>539</v>
      </c>
      <c r="C667" s="302" t="s">
        <v>203</v>
      </c>
      <c r="D667" s="302" t="s">
        <v>428</v>
      </c>
      <c r="E667" s="302" t="s">
        <v>741</v>
      </c>
      <c r="F667" s="302" t="s">
        <v>259</v>
      </c>
      <c r="G667" s="303">
        <v>4310779.5599999996</v>
      </c>
      <c r="H667" s="303">
        <v>4852011.37</v>
      </c>
      <c r="I667" s="303">
        <v>4463831.59</v>
      </c>
    </row>
    <row r="668" spans="1:9" ht="15.6" outlineLevel="6">
      <c r="A668" s="301">
        <v>657</v>
      </c>
      <c r="B668" s="308" t="s">
        <v>592</v>
      </c>
      <c r="C668" s="302" t="s">
        <v>203</v>
      </c>
      <c r="D668" s="302" t="s">
        <v>428</v>
      </c>
      <c r="E668" s="302" t="s">
        <v>741</v>
      </c>
      <c r="F668" s="302" t="s">
        <v>593</v>
      </c>
      <c r="G668" s="303">
        <v>776170.02</v>
      </c>
      <c r="H668" s="303">
        <v>38887.5</v>
      </c>
      <c r="I668" s="303">
        <v>38887.5</v>
      </c>
    </row>
    <row r="669" spans="1:9" ht="15.6" outlineLevel="7">
      <c r="A669" s="301">
        <v>658</v>
      </c>
      <c r="B669" s="308" t="s">
        <v>931</v>
      </c>
      <c r="C669" s="302" t="s">
        <v>203</v>
      </c>
      <c r="D669" s="302" t="s">
        <v>428</v>
      </c>
      <c r="E669" s="302" t="s">
        <v>741</v>
      </c>
      <c r="F669" s="302" t="s">
        <v>932</v>
      </c>
      <c r="G669" s="303">
        <v>728166.02</v>
      </c>
      <c r="H669" s="303">
        <v>0</v>
      </c>
      <c r="I669" s="303">
        <v>0</v>
      </c>
    </row>
    <row r="670" spans="1:9" ht="15.6" outlineLevel="7">
      <c r="A670" s="301">
        <v>659</v>
      </c>
      <c r="B670" s="308" t="s">
        <v>594</v>
      </c>
      <c r="C670" s="302" t="s">
        <v>203</v>
      </c>
      <c r="D670" s="302" t="s">
        <v>428</v>
      </c>
      <c r="E670" s="302" t="s">
        <v>741</v>
      </c>
      <c r="F670" s="302" t="s">
        <v>595</v>
      </c>
      <c r="G670" s="303">
        <v>48004</v>
      </c>
      <c r="H670" s="303">
        <v>38887.5</v>
      </c>
      <c r="I670" s="303">
        <v>38887.5</v>
      </c>
    </row>
    <row r="671" spans="1:9" ht="234" outlineLevel="5">
      <c r="A671" s="301">
        <v>660</v>
      </c>
      <c r="B671" s="309" t="s">
        <v>1320</v>
      </c>
      <c r="C671" s="302" t="s">
        <v>203</v>
      </c>
      <c r="D671" s="302" t="s">
        <v>428</v>
      </c>
      <c r="E671" s="302" t="s">
        <v>1321</v>
      </c>
      <c r="F671" s="302"/>
      <c r="G671" s="303">
        <v>89986.31</v>
      </c>
      <c r="H671" s="303">
        <v>0</v>
      </c>
      <c r="I671" s="303">
        <v>0</v>
      </c>
    </row>
    <row r="672" spans="1:9" ht="78" outlineLevel="6">
      <c r="A672" s="301">
        <v>661</v>
      </c>
      <c r="B672" s="308" t="s">
        <v>535</v>
      </c>
      <c r="C672" s="302" t="s">
        <v>203</v>
      </c>
      <c r="D672" s="302" t="s">
        <v>428</v>
      </c>
      <c r="E672" s="302" t="s">
        <v>1321</v>
      </c>
      <c r="F672" s="302" t="s">
        <v>256</v>
      </c>
      <c r="G672" s="303">
        <v>89986.31</v>
      </c>
      <c r="H672" s="303">
        <v>0</v>
      </c>
      <c r="I672" s="303">
        <v>0</v>
      </c>
    </row>
    <row r="673" spans="1:9" ht="31.2" outlineLevel="7">
      <c r="A673" s="301">
        <v>662</v>
      </c>
      <c r="B673" s="308" t="s">
        <v>536</v>
      </c>
      <c r="C673" s="302" t="s">
        <v>203</v>
      </c>
      <c r="D673" s="302" t="s">
        <v>428</v>
      </c>
      <c r="E673" s="302" t="s">
        <v>1321</v>
      </c>
      <c r="F673" s="302" t="s">
        <v>278</v>
      </c>
      <c r="G673" s="303">
        <v>89986.31</v>
      </c>
      <c r="H673" s="303">
        <v>0</v>
      </c>
      <c r="I673" s="303">
        <v>0</v>
      </c>
    </row>
    <row r="674" spans="1:9" ht="93.6" outlineLevel="5">
      <c r="A674" s="301">
        <v>663</v>
      </c>
      <c r="B674" s="308" t="s">
        <v>951</v>
      </c>
      <c r="C674" s="302" t="s">
        <v>203</v>
      </c>
      <c r="D674" s="302" t="s">
        <v>428</v>
      </c>
      <c r="E674" s="302" t="s">
        <v>952</v>
      </c>
      <c r="F674" s="302"/>
      <c r="G674" s="303">
        <v>665815.69999999995</v>
      </c>
      <c r="H674" s="303">
        <v>0</v>
      </c>
      <c r="I674" s="303">
        <v>0</v>
      </c>
    </row>
    <row r="675" spans="1:9" ht="78" outlineLevel="6">
      <c r="A675" s="301">
        <v>664</v>
      </c>
      <c r="B675" s="308" t="s">
        <v>535</v>
      </c>
      <c r="C675" s="302" t="s">
        <v>203</v>
      </c>
      <c r="D675" s="302" t="s">
        <v>428</v>
      </c>
      <c r="E675" s="302" t="s">
        <v>952</v>
      </c>
      <c r="F675" s="302" t="s">
        <v>256</v>
      </c>
      <c r="G675" s="303">
        <v>665815.69999999995</v>
      </c>
      <c r="H675" s="303">
        <v>0</v>
      </c>
      <c r="I675" s="303">
        <v>0</v>
      </c>
    </row>
    <row r="676" spans="1:9" ht="31.2" outlineLevel="7">
      <c r="A676" s="301">
        <v>665</v>
      </c>
      <c r="B676" s="308" t="s">
        <v>536</v>
      </c>
      <c r="C676" s="302" t="s">
        <v>203</v>
      </c>
      <c r="D676" s="302" t="s">
        <v>428</v>
      </c>
      <c r="E676" s="302" t="s">
        <v>952</v>
      </c>
      <c r="F676" s="302" t="s">
        <v>278</v>
      </c>
      <c r="G676" s="303">
        <v>665815.69999999995</v>
      </c>
      <c r="H676" s="303">
        <v>0</v>
      </c>
      <c r="I676" s="303">
        <v>0</v>
      </c>
    </row>
    <row r="677" spans="1:9" ht="15.6" outlineLevel="4">
      <c r="A677" s="301">
        <v>666</v>
      </c>
      <c r="B677" s="308" t="s">
        <v>544</v>
      </c>
      <c r="C677" s="302" t="s">
        <v>203</v>
      </c>
      <c r="D677" s="302" t="s">
        <v>428</v>
      </c>
      <c r="E677" s="302" t="s">
        <v>545</v>
      </c>
      <c r="F677" s="302"/>
      <c r="G677" s="303">
        <v>442769.47</v>
      </c>
      <c r="H677" s="303">
        <v>0</v>
      </c>
      <c r="I677" s="303">
        <v>0</v>
      </c>
    </row>
    <row r="678" spans="1:9" ht="93.6" outlineLevel="5">
      <c r="A678" s="301">
        <v>667</v>
      </c>
      <c r="B678" s="308" t="s">
        <v>913</v>
      </c>
      <c r="C678" s="302" t="s">
        <v>203</v>
      </c>
      <c r="D678" s="302" t="s">
        <v>428</v>
      </c>
      <c r="E678" s="302" t="s">
        <v>914</v>
      </c>
      <c r="F678" s="302"/>
      <c r="G678" s="303">
        <v>435060.9</v>
      </c>
      <c r="H678" s="303">
        <v>0</v>
      </c>
      <c r="I678" s="303">
        <v>0</v>
      </c>
    </row>
    <row r="679" spans="1:9" ht="78" outlineLevel="6">
      <c r="A679" s="301">
        <v>668</v>
      </c>
      <c r="B679" s="308" t="s">
        <v>535</v>
      </c>
      <c r="C679" s="302" t="s">
        <v>203</v>
      </c>
      <c r="D679" s="302" t="s">
        <v>428</v>
      </c>
      <c r="E679" s="302" t="s">
        <v>914</v>
      </c>
      <c r="F679" s="302" t="s">
        <v>256</v>
      </c>
      <c r="G679" s="303">
        <v>435060.9</v>
      </c>
      <c r="H679" s="303">
        <v>0</v>
      </c>
      <c r="I679" s="303">
        <v>0</v>
      </c>
    </row>
    <row r="680" spans="1:9" ht="31.2" outlineLevel="7">
      <c r="A680" s="301">
        <v>669</v>
      </c>
      <c r="B680" s="308" t="s">
        <v>536</v>
      </c>
      <c r="C680" s="302" t="s">
        <v>203</v>
      </c>
      <c r="D680" s="302" t="s">
        <v>428</v>
      </c>
      <c r="E680" s="302" t="s">
        <v>914</v>
      </c>
      <c r="F680" s="302" t="s">
        <v>278</v>
      </c>
      <c r="G680" s="303">
        <v>435060.9</v>
      </c>
      <c r="H680" s="303">
        <v>0</v>
      </c>
      <c r="I680" s="303">
        <v>0</v>
      </c>
    </row>
    <row r="681" spans="1:9" ht="171.6" outlineLevel="5">
      <c r="A681" s="301">
        <v>670</v>
      </c>
      <c r="B681" s="309" t="s">
        <v>1322</v>
      </c>
      <c r="C681" s="302" t="s">
        <v>203</v>
      </c>
      <c r="D681" s="302" t="s">
        <v>428</v>
      </c>
      <c r="E681" s="302" t="s">
        <v>1323</v>
      </c>
      <c r="F681" s="302"/>
      <c r="G681" s="303">
        <v>7708.57</v>
      </c>
      <c r="H681" s="303">
        <v>0</v>
      </c>
      <c r="I681" s="303">
        <v>0</v>
      </c>
    </row>
    <row r="682" spans="1:9" ht="78" outlineLevel="6">
      <c r="A682" s="301">
        <v>671</v>
      </c>
      <c r="B682" s="308" t="s">
        <v>535</v>
      </c>
      <c r="C682" s="302" t="s">
        <v>203</v>
      </c>
      <c r="D682" s="302" t="s">
        <v>428</v>
      </c>
      <c r="E682" s="302" t="s">
        <v>1323</v>
      </c>
      <c r="F682" s="302" t="s">
        <v>256</v>
      </c>
      <c r="G682" s="303">
        <v>7708.57</v>
      </c>
      <c r="H682" s="303">
        <v>0</v>
      </c>
      <c r="I682" s="303">
        <v>0</v>
      </c>
    </row>
    <row r="683" spans="1:9" ht="31.2" outlineLevel="7">
      <c r="A683" s="301">
        <v>672</v>
      </c>
      <c r="B683" s="308" t="s">
        <v>536</v>
      </c>
      <c r="C683" s="302" t="s">
        <v>203</v>
      </c>
      <c r="D683" s="302" t="s">
        <v>428</v>
      </c>
      <c r="E683" s="302" t="s">
        <v>1323</v>
      </c>
      <c r="F683" s="302" t="s">
        <v>278</v>
      </c>
      <c r="G683" s="303">
        <v>7708.57</v>
      </c>
      <c r="H683" s="303">
        <v>0</v>
      </c>
      <c r="I683" s="303">
        <v>0</v>
      </c>
    </row>
    <row r="684" spans="1:9" ht="15.6" outlineLevel="2">
      <c r="A684" s="301">
        <v>673</v>
      </c>
      <c r="B684" s="308" t="s">
        <v>429</v>
      </c>
      <c r="C684" s="302" t="s">
        <v>203</v>
      </c>
      <c r="D684" s="302" t="s">
        <v>430</v>
      </c>
      <c r="E684" s="302"/>
      <c r="F684" s="302"/>
      <c r="G684" s="303">
        <v>12900</v>
      </c>
      <c r="H684" s="303">
        <v>2900</v>
      </c>
      <c r="I684" s="303">
        <v>0</v>
      </c>
    </row>
    <row r="685" spans="1:9" ht="15.6" outlineLevel="3">
      <c r="A685" s="301">
        <v>674</v>
      </c>
      <c r="B685" s="308" t="s">
        <v>542</v>
      </c>
      <c r="C685" s="302" t="s">
        <v>203</v>
      </c>
      <c r="D685" s="302" t="s">
        <v>430</v>
      </c>
      <c r="E685" s="302" t="s">
        <v>543</v>
      </c>
      <c r="F685" s="302"/>
      <c r="G685" s="303">
        <v>12900</v>
      </c>
      <c r="H685" s="303">
        <v>2900</v>
      </c>
      <c r="I685" s="303">
        <v>0</v>
      </c>
    </row>
    <row r="686" spans="1:9" ht="46.8" outlineLevel="4">
      <c r="A686" s="301">
        <v>675</v>
      </c>
      <c r="B686" s="308" t="s">
        <v>736</v>
      </c>
      <c r="C686" s="302" t="s">
        <v>203</v>
      </c>
      <c r="D686" s="302" t="s">
        <v>430</v>
      </c>
      <c r="E686" s="302" t="s">
        <v>737</v>
      </c>
      <c r="F686" s="302"/>
      <c r="G686" s="303">
        <v>12900</v>
      </c>
      <c r="H686" s="303">
        <v>2900</v>
      </c>
      <c r="I686" s="303">
        <v>0</v>
      </c>
    </row>
    <row r="687" spans="1:9" ht="156" outlineLevel="5">
      <c r="A687" s="301">
        <v>676</v>
      </c>
      <c r="B687" s="309" t="s">
        <v>749</v>
      </c>
      <c r="C687" s="302" t="s">
        <v>203</v>
      </c>
      <c r="D687" s="302" t="s">
        <v>430</v>
      </c>
      <c r="E687" s="302" t="s">
        <v>750</v>
      </c>
      <c r="F687" s="302"/>
      <c r="G687" s="303">
        <v>12900</v>
      </c>
      <c r="H687" s="303">
        <v>2900</v>
      </c>
      <c r="I687" s="303">
        <v>0</v>
      </c>
    </row>
    <row r="688" spans="1:9" ht="31.2" outlineLevel="6">
      <c r="A688" s="301">
        <v>677</v>
      </c>
      <c r="B688" s="308" t="s">
        <v>537</v>
      </c>
      <c r="C688" s="302" t="s">
        <v>203</v>
      </c>
      <c r="D688" s="302" t="s">
        <v>430</v>
      </c>
      <c r="E688" s="302" t="s">
        <v>750</v>
      </c>
      <c r="F688" s="302" t="s">
        <v>538</v>
      </c>
      <c r="G688" s="303">
        <v>12900</v>
      </c>
      <c r="H688" s="303">
        <v>2900</v>
      </c>
      <c r="I688" s="303">
        <v>0</v>
      </c>
    </row>
    <row r="689" spans="1:9" ht="46.8" outlineLevel="7">
      <c r="A689" s="301">
        <v>678</v>
      </c>
      <c r="B689" s="308" t="s">
        <v>539</v>
      </c>
      <c r="C689" s="302" t="s">
        <v>203</v>
      </c>
      <c r="D689" s="302" t="s">
        <v>430</v>
      </c>
      <c r="E689" s="302" t="s">
        <v>750</v>
      </c>
      <c r="F689" s="302" t="s">
        <v>259</v>
      </c>
      <c r="G689" s="303">
        <v>12900</v>
      </c>
      <c r="H689" s="303">
        <v>2900</v>
      </c>
      <c r="I689" s="303">
        <v>0</v>
      </c>
    </row>
    <row r="690" spans="1:9" ht="15.6" outlineLevel="2">
      <c r="A690" s="301">
        <v>679</v>
      </c>
      <c r="B690" s="308" t="s">
        <v>433</v>
      </c>
      <c r="C690" s="302" t="s">
        <v>203</v>
      </c>
      <c r="D690" s="302" t="s">
        <v>434</v>
      </c>
      <c r="E690" s="302"/>
      <c r="F690" s="302"/>
      <c r="G690" s="303">
        <v>0</v>
      </c>
      <c r="H690" s="303">
        <v>100000</v>
      </c>
      <c r="I690" s="303">
        <v>100000</v>
      </c>
    </row>
    <row r="691" spans="1:9" ht="15.6" outlineLevel="3">
      <c r="A691" s="301">
        <v>680</v>
      </c>
      <c r="B691" s="308" t="s">
        <v>542</v>
      </c>
      <c r="C691" s="302" t="s">
        <v>203</v>
      </c>
      <c r="D691" s="302" t="s">
        <v>434</v>
      </c>
      <c r="E691" s="302" t="s">
        <v>543</v>
      </c>
      <c r="F691" s="302"/>
      <c r="G691" s="303">
        <v>0</v>
      </c>
      <c r="H691" s="303">
        <v>100000</v>
      </c>
      <c r="I691" s="303">
        <v>100000</v>
      </c>
    </row>
    <row r="692" spans="1:9" ht="46.8" outlineLevel="4">
      <c r="A692" s="301">
        <v>681</v>
      </c>
      <c r="B692" s="308" t="s">
        <v>736</v>
      </c>
      <c r="C692" s="302" t="s">
        <v>203</v>
      </c>
      <c r="D692" s="302" t="s">
        <v>434</v>
      </c>
      <c r="E692" s="302" t="s">
        <v>737</v>
      </c>
      <c r="F692" s="302"/>
      <c r="G692" s="303">
        <v>0</v>
      </c>
      <c r="H692" s="303">
        <v>100000</v>
      </c>
      <c r="I692" s="303">
        <v>100000</v>
      </c>
    </row>
    <row r="693" spans="1:9" ht="31.2" outlineLevel="5">
      <c r="A693" s="301">
        <v>682</v>
      </c>
      <c r="B693" s="308" t="s">
        <v>751</v>
      </c>
      <c r="C693" s="302" t="s">
        <v>203</v>
      </c>
      <c r="D693" s="302" t="s">
        <v>434</v>
      </c>
      <c r="E693" s="302" t="s">
        <v>752</v>
      </c>
      <c r="F693" s="302"/>
      <c r="G693" s="303">
        <v>0</v>
      </c>
      <c r="H693" s="303">
        <v>100000</v>
      </c>
      <c r="I693" s="303">
        <v>100000</v>
      </c>
    </row>
    <row r="694" spans="1:9" ht="15.6" outlineLevel="6">
      <c r="A694" s="301">
        <v>683</v>
      </c>
      <c r="B694" s="308" t="s">
        <v>592</v>
      </c>
      <c r="C694" s="302" t="s">
        <v>203</v>
      </c>
      <c r="D694" s="302" t="s">
        <v>434</v>
      </c>
      <c r="E694" s="302" t="s">
        <v>752</v>
      </c>
      <c r="F694" s="302" t="s">
        <v>593</v>
      </c>
      <c r="G694" s="303">
        <v>0</v>
      </c>
      <c r="H694" s="303">
        <v>100000</v>
      </c>
      <c r="I694" s="303">
        <v>100000</v>
      </c>
    </row>
    <row r="695" spans="1:9" ht="15.6" outlineLevel="7">
      <c r="A695" s="301">
        <v>684</v>
      </c>
      <c r="B695" s="308" t="s">
        <v>753</v>
      </c>
      <c r="C695" s="302" t="s">
        <v>203</v>
      </c>
      <c r="D695" s="302" t="s">
        <v>434</v>
      </c>
      <c r="E695" s="302" t="s">
        <v>752</v>
      </c>
      <c r="F695" s="302" t="s">
        <v>754</v>
      </c>
      <c r="G695" s="303">
        <v>0</v>
      </c>
      <c r="H695" s="303">
        <v>100000</v>
      </c>
      <c r="I695" s="303">
        <v>100000</v>
      </c>
    </row>
    <row r="696" spans="1:9" ht="15.6" outlineLevel="2">
      <c r="A696" s="301">
        <v>685</v>
      </c>
      <c r="B696" s="308" t="s">
        <v>435</v>
      </c>
      <c r="C696" s="302" t="s">
        <v>203</v>
      </c>
      <c r="D696" s="302" t="s">
        <v>436</v>
      </c>
      <c r="E696" s="302"/>
      <c r="F696" s="302"/>
      <c r="G696" s="303">
        <v>2355044.46</v>
      </c>
      <c r="H696" s="303">
        <v>2143199.44</v>
      </c>
      <c r="I696" s="303">
        <v>2143199.44</v>
      </c>
    </row>
    <row r="697" spans="1:9" ht="15.6" outlineLevel="3">
      <c r="A697" s="301">
        <v>686</v>
      </c>
      <c r="B697" s="308" t="s">
        <v>542</v>
      </c>
      <c r="C697" s="302" t="s">
        <v>203</v>
      </c>
      <c r="D697" s="302" t="s">
        <v>436</v>
      </c>
      <c r="E697" s="302" t="s">
        <v>543</v>
      </c>
      <c r="F697" s="302"/>
      <c r="G697" s="303">
        <v>2355044.46</v>
      </c>
      <c r="H697" s="303">
        <v>2143199.44</v>
      </c>
      <c r="I697" s="303">
        <v>2143199.44</v>
      </c>
    </row>
    <row r="698" spans="1:9" ht="46.8" outlineLevel="4">
      <c r="A698" s="301">
        <v>687</v>
      </c>
      <c r="B698" s="308" t="s">
        <v>736</v>
      </c>
      <c r="C698" s="302" t="s">
        <v>203</v>
      </c>
      <c r="D698" s="302" t="s">
        <v>436</v>
      </c>
      <c r="E698" s="302" t="s">
        <v>737</v>
      </c>
      <c r="F698" s="302"/>
      <c r="G698" s="303">
        <v>2217136.91</v>
      </c>
      <c r="H698" s="303">
        <v>2143199.44</v>
      </c>
      <c r="I698" s="303">
        <v>2143199.44</v>
      </c>
    </row>
    <row r="699" spans="1:9" ht="31.2" outlineLevel="5">
      <c r="A699" s="301">
        <v>688</v>
      </c>
      <c r="B699" s="308" t="s">
        <v>755</v>
      </c>
      <c r="C699" s="302" t="s">
        <v>203</v>
      </c>
      <c r="D699" s="302" t="s">
        <v>436</v>
      </c>
      <c r="E699" s="302" t="s">
        <v>756</v>
      </c>
      <c r="F699" s="302"/>
      <c r="G699" s="303">
        <v>1402066.22</v>
      </c>
      <c r="H699" s="303">
        <v>1341699.44</v>
      </c>
      <c r="I699" s="303">
        <v>1341699.44</v>
      </c>
    </row>
    <row r="700" spans="1:9" ht="78" outlineLevel="6">
      <c r="A700" s="301">
        <v>689</v>
      </c>
      <c r="B700" s="308" t="s">
        <v>535</v>
      </c>
      <c r="C700" s="302" t="s">
        <v>203</v>
      </c>
      <c r="D700" s="302" t="s">
        <v>436</v>
      </c>
      <c r="E700" s="302" t="s">
        <v>756</v>
      </c>
      <c r="F700" s="302" t="s">
        <v>256</v>
      </c>
      <c r="G700" s="303">
        <v>996778.15</v>
      </c>
      <c r="H700" s="303">
        <v>953368.98</v>
      </c>
      <c r="I700" s="303">
        <v>953368.98</v>
      </c>
    </row>
    <row r="701" spans="1:9" ht="31.2" outlineLevel="7">
      <c r="A701" s="301">
        <v>690</v>
      </c>
      <c r="B701" s="308" t="s">
        <v>681</v>
      </c>
      <c r="C701" s="302" t="s">
        <v>203</v>
      </c>
      <c r="D701" s="302" t="s">
        <v>436</v>
      </c>
      <c r="E701" s="302" t="s">
        <v>756</v>
      </c>
      <c r="F701" s="302" t="s">
        <v>239</v>
      </c>
      <c r="G701" s="303">
        <v>996778.15</v>
      </c>
      <c r="H701" s="303">
        <v>953368.98</v>
      </c>
      <c r="I701" s="303">
        <v>953368.98</v>
      </c>
    </row>
    <row r="702" spans="1:9" ht="31.2" outlineLevel="6">
      <c r="A702" s="301">
        <v>691</v>
      </c>
      <c r="B702" s="308" t="s">
        <v>537</v>
      </c>
      <c r="C702" s="302" t="s">
        <v>203</v>
      </c>
      <c r="D702" s="302" t="s">
        <v>436</v>
      </c>
      <c r="E702" s="302" t="s">
        <v>756</v>
      </c>
      <c r="F702" s="302" t="s">
        <v>538</v>
      </c>
      <c r="G702" s="303">
        <v>405288.07</v>
      </c>
      <c r="H702" s="303">
        <v>388330.46</v>
      </c>
      <c r="I702" s="303">
        <v>388330.46</v>
      </c>
    </row>
    <row r="703" spans="1:9" ht="46.8" outlineLevel="7">
      <c r="A703" s="301">
        <v>692</v>
      </c>
      <c r="B703" s="308" t="s">
        <v>539</v>
      </c>
      <c r="C703" s="302" t="s">
        <v>203</v>
      </c>
      <c r="D703" s="302" t="s">
        <v>436</v>
      </c>
      <c r="E703" s="302" t="s">
        <v>756</v>
      </c>
      <c r="F703" s="302" t="s">
        <v>259</v>
      </c>
      <c r="G703" s="303">
        <v>405288.07</v>
      </c>
      <c r="H703" s="303">
        <v>388330.46</v>
      </c>
      <c r="I703" s="303">
        <v>388330.46</v>
      </c>
    </row>
    <row r="704" spans="1:9" ht="234" outlineLevel="5">
      <c r="A704" s="301">
        <v>693</v>
      </c>
      <c r="B704" s="309" t="s">
        <v>1320</v>
      </c>
      <c r="C704" s="302" t="s">
        <v>203</v>
      </c>
      <c r="D704" s="302" t="s">
        <v>436</v>
      </c>
      <c r="E704" s="302" t="s">
        <v>1321</v>
      </c>
      <c r="F704" s="302"/>
      <c r="G704" s="303">
        <v>1370.69</v>
      </c>
      <c r="H704" s="303">
        <v>0</v>
      </c>
      <c r="I704" s="303">
        <v>0</v>
      </c>
    </row>
    <row r="705" spans="1:9" ht="78" outlineLevel="6">
      <c r="A705" s="301">
        <v>694</v>
      </c>
      <c r="B705" s="308" t="s">
        <v>535</v>
      </c>
      <c r="C705" s="302" t="s">
        <v>203</v>
      </c>
      <c r="D705" s="302" t="s">
        <v>436</v>
      </c>
      <c r="E705" s="302" t="s">
        <v>1321</v>
      </c>
      <c r="F705" s="302" t="s">
        <v>256</v>
      </c>
      <c r="G705" s="303">
        <v>1370.69</v>
      </c>
      <c r="H705" s="303">
        <v>0</v>
      </c>
      <c r="I705" s="303">
        <v>0</v>
      </c>
    </row>
    <row r="706" spans="1:9" ht="31.2" outlineLevel="7">
      <c r="A706" s="301">
        <v>695</v>
      </c>
      <c r="B706" s="308" t="s">
        <v>681</v>
      </c>
      <c r="C706" s="302" t="s">
        <v>203</v>
      </c>
      <c r="D706" s="302" t="s">
        <v>436</v>
      </c>
      <c r="E706" s="302" t="s">
        <v>1321</v>
      </c>
      <c r="F706" s="302" t="s">
        <v>239</v>
      </c>
      <c r="G706" s="303">
        <v>1370.69</v>
      </c>
      <c r="H706" s="303">
        <v>0</v>
      </c>
      <c r="I706" s="303">
        <v>0</v>
      </c>
    </row>
    <row r="707" spans="1:9" ht="93.6" outlineLevel="5">
      <c r="A707" s="301">
        <v>696</v>
      </c>
      <c r="B707" s="308" t="s">
        <v>757</v>
      </c>
      <c r="C707" s="302" t="s">
        <v>203</v>
      </c>
      <c r="D707" s="302" t="s">
        <v>436</v>
      </c>
      <c r="E707" s="302" t="s">
        <v>758</v>
      </c>
      <c r="F707" s="302"/>
      <c r="G707" s="303">
        <v>16800</v>
      </c>
      <c r="H707" s="303">
        <v>16600</v>
      </c>
      <c r="I707" s="303">
        <v>16600</v>
      </c>
    </row>
    <row r="708" spans="1:9" ht="78" outlineLevel="6">
      <c r="A708" s="301">
        <v>697</v>
      </c>
      <c r="B708" s="308" t="s">
        <v>535</v>
      </c>
      <c r="C708" s="302" t="s">
        <v>203</v>
      </c>
      <c r="D708" s="302" t="s">
        <v>436</v>
      </c>
      <c r="E708" s="302" t="s">
        <v>758</v>
      </c>
      <c r="F708" s="302" t="s">
        <v>256</v>
      </c>
      <c r="G708" s="303">
        <v>15810</v>
      </c>
      <c r="H708" s="303">
        <v>15610</v>
      </c>
      <c r="I708" s="303">
        <v>15610</v>
      </c>
    </row>
    <row r="709" spans="1:9" ht="31.2" outlineLevel="7">
      <c r="A709" s="301">
        <v>698</v>
      </c>
      <c r="B709" s="308" t="s">
        <v>536</v>
      </c>
      <c r="C709" s="302" t="s">
        <v>203</v>
      </c>
      <c r="D709" s="302" t="s">
        <v>436</v>
      </c>
      <c r="E709" s="302" t="s">
        <v>758</v>
      </c>
      <c r="F709" s="302" t="s">
        <v>278</v>
      </c>
      <c r="G709" s="303">
        <v>15810</v>
      </c>
      <c r="H709" s="303">
        <v>15610</v>
      </c>
      <c r="I709" s="303">
        <v>15610</v>
      </c>
    </row>
    <row r="710" spans="1:9" ht="31.2" outlineLevel="6">
      <c r="A710" s="301">
        <v>699</v>
      </c>
      <c r="B710" s="308" t="s">
        <v>537</v>
      </c>
      <c r="C710" s="302" t="s">
        <v>203</v>
      </c>
      <c r="D710" s="302" t="s">
        <v>436</v>
      </c>
      <c r="E710" s="302" t="s">
        <v>758</v>
      </c>
      <c r="F710" s="302" t="s">
        <v>538</v>
      </c>
      <c r="G710" s="303">
        <v>990</v>
      </c>
      <c r="H710" s="303">
        <v>990</v>
      </c>
      <c r="I710" s="303">
        <v>990</v>
      </c>
    </row>
    <row r="711" spans="1:9" ht="46.8" outlineLevel="7">
      <c r="A711" s="301">
        <v>700</v>
      </c>
      <c r="B711" s="308" t="s">
        <v>539</v>
      </c>
      <c r="C711" s="302" t="s">
        <v>203</v>
      </c>
      <c r="D711" s="302" t="s">
        <v>436</v>
      </c>
      <c r="E711" s="302" t="s">
        <v>758</v>
      </c>
      <c r="F711" s="302" t="s">
        <v>259</v>
      </c>
      <c r="G711" s="303">
        <v>990</v>
      </c>
      <c r="H711" s="303">
        <v>990</v>
      </c>
      <c r="I711" s="303">
        <v>990</v>
      </c>
    </row>
    <row r="712" spans="1:9" ht="78" outlineLevel="5">
      <c r="A712" s="301">
        <v>701</v>
      </c>
      <c r="B712" s="308" t="s">
        <v>759</v>
      </c>
      <c r="C712" s="302" t="s">
        <v>203</v>
      </c>
      <c r="D712" s="302" t="s">
        <v>436</v>
      </c>
      <c r="E712" s="302" t="s">
        <v>760</v>
      </c>
      <c r="F712" s="302"/>
      <c r="G712" s="303">
        <v>216100</v>
      </c>
      <c r="H712" s="303">
        <v>209700</v>
      </c>
      <c r="I712" s="303">
        <v>209700</v>
      </c>
    </row>
    <row r="713" spans="1:9" ht="78" outlineLevel="6">
      <c r="A713" s="301">
        <v>702</v>
      </c>
      <c r="B713" s="308" t="s">
        <v>535</v>
      </c>
      <c r="C713" s="302" t="s">
        <v>203</v>
      </c>
      <c r="D713" s="302" t="s">
        <v>436</v>
      </c>
      <c r="E713" s="302" t="s">
        <v>760</v>
      </c>
      <c r="F713" s="302" t="s">
        <v>256</v>
      </c>
      <c r="G713" s="303">
        <v>175106.79</v>
      </c>
      <c r="H713" s="303">
        <v>168706.79</v>
      </c>
      <c r="I713" s="303">
        <v>168706.79</v>
      </c>
    </row>
    <row r="714" spans="1:9" ht="31.2" outlineLevel="7">
      <c r="A714" s="301">
        <v>703</v>
      </c>
      <c r="B714" s="308" t="s">
        <v>681</v>
      </c>
      <c r="C714" s="302" t="s">
        <v>203</v>
      </c>
      <c r="D714" s="302" t="s">
        <v>436</v>
      </c>
      <c r="E714" s="302" t="s">
        <v>760</v>
      </c>
      <c r="F714" s="302" t="s">
        <v>239</v>
      </c>
      <c r="G714" s="303">
        <v>175106.79</v>
      </c>
      <c r="H714" s="303">
        <v>168706.79</v>
      </c>
      <c r="I714" s="303">
        <v>168706.79</v>
      </c>
    </row>
    <row r="715" spans="1:9" ht="31.2" outlineLevel="6">
      <c r="A715" s="301">
        <v>704</v>
      </c>
      <c r="B715" s="308" t="s">
        <v>537</v>
      </c>
      <c r="C715" s="302" t="s">
        <v>203</v>
      </c>
      <c r="D715" s="302" t="s">
        <v>436</v>
      </c>
      <c r="E715" s="302" t="s">
        <v>760</v>
      </c>
      <c r="F715" s="302" t="s">
        <v>538</v>
      </c>
      <c r="G715" s="303">
        <v>40993.21</v>
      </c>
      <c r="H715" s="303">
        <v>40993.21</v>
      </c>
      <c r="I715" s="303">
        <v>40993.21</v>
      </c>
    </row>
    <row r="716" spans="1:9" ht="46.8" outlineLevel="7">
      <c r="A716" s="301">
        <v>705</v>
      </c>
      <c r="B716" s="308" t="s">
        <v>539</v>
      </c>
      <c r="C716" s="302" t="s">
        <v>203</v>
      </c>
      <c r="D716" s="302" t="s">
        <v>436</v>
      </c>
      <c r="E716" s="302" t="s">
        <v>760</v>
      </c>
      <c r="F716" s="302" t="s">
        <v>259</v>
      </c>
      <c r="G716" s="303">
        <v>40993.21</v>
      </c>
      <c r="H716" s="303">
        <v>40993.21</v>
      </c>
      <c r="I716" s="303">
        <v>40993.21</v>
      </c>
    </row>
    <row r="717" spans="1:9" ht="109.2" outlineLevel="5">
      <c r="A717" s="301">
        <v>706</v>
      </c>
      <c r="B717" s="309" t="s">
        <v>761</v>
      </c>
      <c r="C717" s="302" t="s">
        <v>203</v>
      </c>
      <c r="D717" s="302" t="s">
        <v>436</v>
      </c>
      <c r="E717" s="302" t="s">
        <v>762</v>
      </c>
      <c r="F717" s="302"/>
      <c r="G717" s="303">
        <v>580800</v>
      </c>
      <c r="H717" s="303">
        <v>575200</v>
      </c>
      <c r="I717" s="303">
        <v>575200</v>
      </c>
    </row>
    <row r="718" spans="1:9" ht="78" outlineLevel="6">
      <c r="A718" s="301">
        <v>707</v>
      </c>
      <c r="B718" s="308" t="s">
        <v>535</v>
      </c>
      <c r="C718" s="302" t="s">
        <v>203</v>
      </c>
      <c r="D718" s="302" t="s">
        <v>436</v>
      </c>
      <c r="E718" s="302" t="s">
        <v>762</v>
      </c>
      <c r="F718" s="302" t="s">
        <v>256</v>
      </c>
      <c r="G718" s="303">
        <v>525970</v>
      </c>
      <c r="H718" s="303">
        <v>520370</v>
      </c>
      <c r="I718" s="303">
        <v>520370</v>
      </c>
    </row>
    <row r="719" spans="1:9" ht="31.2" outlineLevel="7">
      <c r="A719" s="301">
        <v>708</v>
      </c>
      <c r="B719" s="308" t="s">
        <v>536</v>
      </c>
      <c r="C719" s="302" t="s">
        <v>203</v>
      </c>
      <c r="D719" s="302" t="s">
        <v>436</v>
      </c>
      <c r="E719" s="302" t="s">
        <v>762</v>
      </c>
      <c r="F719" s="302" t="s">
        <v>278</v>
      </c>
      <c r="G719" s="303">
        <v>525970</v>
      </c>
      <c r="H719" s="303">
        <v>520370</v>
      </c>
      <c r="I719" s="303">
        <v>520370</v>
      </c>
    </row>
    <row r="720" spans="1:9" ht="31.2" outlineLevel="6">
      <c r="A720" s="301">
        <v>709</v>
      </c>
      <c r="B720" s="308" t="s">
        <v>537</v>
      </c>
      <c r="C720" s="302" t="s">
        <v>203</v>
      </c>
      <c r="D720" s="302" t="s">
        <v>436</v>
      </c>
      <c r="E720" s="302" t="s">
        <v>762</v>
      </c>
      <c r="F720" s="302" t="s">
        <v>538</v>
      </c>
      <c r="G720" s="303">
        <v>54830</v>
      </c>
      <c r="H720" s="303">
        <v>54830</v>
      </c>
      <c r="I720" s="303">
        <v>54830</v>
      </c>
    </row>
    <row r="721" spans="1:9" ht="46.8" outlineLevel="7">
      <c r="A721" s="301">
        <v>710</v>
      </c>
      <c r="B721" s="308" t="s">
        <v>539</v>
      </c>
      <c r="C721" s="302" t="s">
        <v>203</v>
      </c>
      <c r="D721" s="302" t="s">
        <v>436</v>
      </c>
      <c r="E721" s="302" t="s">
        <v>762</v>
      </c>
      <c r="F721" s="302" t="s">
        <v>259</v>
      </c>
      <c r="G721" s="303">
        <v>54830</v>
      </c>
      <c r="H721" s="303">
        <v>54830</v>
      </c>
      <c r="I721" s="303">
        <v>54830</v>
      </c>
    </row>
    <row r="722" spans="1:9" ht="15.6" outlineLevel="4">
      <c r="A722" s="301">
        <v>711</v>
      </c>
      <c r="B722" s="308" t="s">
        <v>544</v>
      </c>
      <c r="C722" s="302" t="s">
        <v>203</v>
      </c>
      <c r="D722" s="302" t="s">
        <v>436</v>
      </c>
      <c r="E722" s="302" t="s">
        <v>545</v>
      </c>
      <c r="F722" s="302"/>
      <c r="G722" s="303">
        <v>137907.54999999999</v>
      </c>
      <c r="H722" s="303">
        <v>0</v>
      </c>
      <c r="I722" s="303">
        <v>0</v>
      </c>
    </row>
    <row r="723" spans="1:9" ht="93.6" outlineLevel="5">
      <c r="A723" s="301">
        <v>712</v>
      </c>
      <c r="B723" s="308" t="s">
        <v>913</v>
      </c>
      <c r="C723" s="302" t="s">
        <v>203</v>
      </c>
      <c r="D723" s="302" t="s">
        <v>436</v>
      </c>
      <c r="E723" s="302" t="s">
        <v>914</v>
      </c>
      <c r="F723" s="302"/>
      <c r="G723" s="303">
        <v>132964.99</v>
      </c>
      <c r="H723" s="303">
        <v>0</v>
      </c>
      <c r="I723" s="303">
        <v>0</v>
      </c>
    </row>
    <row r="724" spans="1:9" ht="78" outlineLevel="6">
      <c r="A724" s="301">
        <v>713</v>
      </c>
      <c r="B724" s="308" t="s">
        <v>535</v>
      </c>
      <c r="C724" s="302" t="s">
        <v>203</v>
      </c>
      <c r="D724" s="302" t="s">
        <v>436</v>
      </c>
      <c r="E724" s="302" t="s">
        <v>914</v>
      </c>
      <c r="F724" s="302" t="s">
        <v>256</v>
      </c>
      <c r="G724" s="303">
        <v>132964.99</v>
      </c>
      <c r="H724" s="303">
        <v>0</v>
      </c>
      <c r="I724" s="303">
        <v>0</v>
      </c>
    </row>
    <row r="725" spans="1:9" ht="31.2" outlineLevel="7">
      <c r="A725" s="301">
        <v>714</v>
      </c>
      <c r="B725" s="308" t="s">
        <v>681</v>
      </c>
      <c r="C725" s="302" t="s">
        <v>203</v>
      </c>
      <c r="D725" s="302" t="s">
        <v>436</v>
      </c>
      <c r="E725" s="302" t="s">
        <v>914</v>
      </c>
      <c r="F725" s="302" t="s">
        <v>239</v>
      </c>
      <c r="G725" s="303">
        <v>132964.99</v>
      </c>
      <c r="H725" s="303">
        <v>0</v>
      </c>
      <c r="I725" s="303">
        <v>0</v>
      </c>
    </row>
    <row r="726" spans="1:9" ht="171.6" outlineLevel="5">
      <c r="A726" s="301">
        <v>715</v>
      </c>
      <c r="B726" s="309" t="s">
        <v>1322</v>
      </c>
      <c r="C726" s="302" t="s">
        <v>203</v>
      </c>
      <c r="D726" s="302" t="s">
        <v>436</v>
      </c>
      <c r="E726" s="302" t="s">
        <v>1323</v>
      </c>
      <c r="F726" s="302"/>
      <c r="G726" s="303">
        <v>4942.5600000000004</v>
      </c>
      <c r="H726" s="303">
        <v>0</v>
      </c>
      <c r="I726" s="303">
        <v>0</v>
      </c>
    </row>
    <row r="727" spans="1:9" ht="78" outlineLevel="6">
      <c r="A727" s="301">
        <v>716</v>
      </c>
      <c r="B727" s="308" t="s">
        <v>535</v>
      </c>
      <c r="C727" s="302" t="s">
        <v>203</v>
      </c>
      <c r="D727" s="302" t="s">
        <v>436</v>
      </c>
      <c r="E727" s="302" t="s">
        <v>1323</v>
      </c>
      <c r="F727" s="302" t="s">
        <v>256</v>
      </c>
      <c r="G727" s="303">
        <v>4942.5600000000004</v>
      </c>
      <c r="H727" s="303">
        <v>0</v>
      </c>
      <c r="I727" s="303">
        <v>0</v>
      </c>
    </row>
    <row r="728" spans="1:9" ht="31.2" outlineLevel="7">
      <c r="A728" s="301">
        <v>717</v>
      </c>
      <c r="B728" s="308" t="s">
        <v>681</v>
      </c>
      <c r="C728" s="302" t="s">
        <v>203</v>
      </c>
      <c r="D728" s="302" t="s">
        <v>436</v>
      </c>
      <c r="E728" s="302" t="s">
        <v>1323</v>
      </c>
      <c r="F728" s="302" t="s">
        <v>239</v>
      </c>
      <c r="G728" s="303">
        <v>4942.5600000000004</v>
      </c>
      <c r="H728" s="303">
        <v>0</v>
      </c>
      <c r="I728" s="303">
        <v>0</v>
      </c>
    </row>
    <row r="729" spans="1:9" ht="31.2" outlineLevel="1">
      <c r="A729" s="301">
        <v>718</v>
      </c>
      <c r="B729" s="308" t="s">
        <v>441</v>
      </c>
      <c r="C729" s="302" t="s">
        <v>203</v>
      </c>
      <c r="D729" s="302" t="s">
        <v>442</v>
      </c>
      <c r="E729" s="302"/>
      <c r="F729" s="302"/>
      <c r="G729" s="303">
        <v>4810659.1100000003</v>
      </c>
      <c r="H729" s="303">
        <v>2518525.2599999998</v>
      </c>
      <c r="I729" s="303">
        <v>2509525.2599999998</v>
      </c>
    </row>
    <row r="730" spans="1:9" ht="46.8" outlineLevel="2">
      <c r="A730" s="301">
        <v>719</v>
      </c>
      <c r="B730" s="308" t="s">
        <v>443</v>
      </c>
      <c r="C730" s="302" t="s">
        <v>203</v>
      </c>
      <c r="D730" s="302" t="s">
        <v>444</v>
      </c>
      <c r="E730" s="302"/>
      <c r="F730" s="302"/>
      <c r="G730" s="303">
        <v>4810659.1100000003</v>
      </c>
      <c r="H730" s="303">
        <v>2493525.2599999998</v>
      </c>
      <c r="I730" s="303">
        <v>2484525.2599999998</v>
      </c>
    </row>
    <row r="731" spans="1:9" ht="46.8" outlineLevel="3">
      <c r="A731" s="301">
        <v>720</v>
      </c>
      <c r="B731" s="308" t="s">
        <v>744</v>
      </c>
      <c r="C731" s="302" t="s">
        <v>203</v>
      </c>
      <c r="D731" s="302" t="s">
        <v>444</v>
      </c>
      <c r="E731" s="302" t="s">
        <v>745</v>
      </c>
      <c r="F731" s="302"/>
      <c r="G731" s="303">
        <v>4810659.1100000003</v>
      </c>
      <c r="H731" s="303">
        <v>2493525.2599999998</v>
      </c>
      <c r="I731" s="303">
        <v>2484525.2599999998</v>
      </c>
    </row>
    <row r="732" spans="1:9" ht="109.2" outlineLevel="4">
      <c r="A732" s="301">
        <v>721</v>
      </c>
      <c r="B732" s="309" t="s">
        <v>763</v>
      </c>
      <c r="C732" s="302" t="s">
        <v>203</v>
      </c>
      <c r="D732" s="302" t="s">
        <v>444</v>
      </c>
      <c r="E732" s="302" t="s">
        <v>764</v>
      </c>
      <c r="F732" s="302"/>
      <c r="G732" s="303">
        <v>4810659.1100000003</v>
      </c>
      <c r="H732" s="303">
        <v>2493525.2599999998</v>
      </c>
      <c r="I732" s="303">
        <v>2484525.2599999998</v>
      </c>
    </row>
    <row r="733" spans="1:9" ht="234" outlineLevel="5">
      <c r="A733" s="301">
        <v>722</v>
      </c>
      <c r="B733" s="309" t="s">
        <v>954</v>
      </c>
      <c r="C733" s="302" t="s">
        <v>203</v>
      </c>
      <c r="D733" s="302" t="s">
        <v>444</v>
      </c>
      <c r="E733" s="302" t="s">
        <v>955</v>
      </c>
      <c r="F733" s="302"/>
      <c r="G733" s="303">
        <v>353597.6</v>
      </c>
      <c r="H733" s="303">
        <v>0</v>
      </c>
      <c r="I733" s="303">
        <v>0</v>
      </c>
    </row>
    <row r="734" spans="1:9" ht="78" outlineLevel="6">
      <c r="A734" s="301">
        <v>723</v>
      </c>
      <c r="B734" s="308" t="s">
        <v>535</v>
      </c>
      <c r="C734" s="302" t="s">
        <v>203</v>
      </c>
      <c r="D734" s="302" t="s">
        <v>444</v>
      </c>
      <c r="E734" s="302" t="s">
        <v>955</v>
      </c>
      <c r="F734" s="302" t="s">
        <v>256</v>
      </c>
      <c r="G734" s="303">
        <v>353597.6</v>
      </c>
      <c r="H734" s="303">
        <v>0</v>
      </c>
      <c r="I734" s="303">
        <v>0</v>
      </c>
    </row>
    <row r="735" spans="1:9" ht="31.2" outlineLevel="7">
      <c r="A735" s="301">
        <v>724</v>
      </c>
      <c r="B735" s="308" t="s">
        <v>681</v>
      </c>
      <c r="C735" s="302" t="s">
        <v>203</v>
      </c>
      <c r="D735" s="302" t="s">
        <v>444</v>
      </c>
      <c r="E735" s="302" t="s">
        <v>955</v>
      </c>
      <c r="F735" s="302" t="s">
        <v>239</v>
      </c>
      <c r="G735" s="303">
        <v>353597.6</v>
      </c>
      <c r="H735" s="303">
        <v>0</v>
      </c>
      <c r="I735" s="303">
        <v>0</v>
      </c>
    </row>
    <row r="736" spans="1:9" ht="296.39999999999998" outlineLevel="5">
      <c r="A736" s="301">
        <v>725</v>
      </c>
      <c r="B736" s="309" t="s">
        <v>1290</v>
      </c>
      <c r="C736" s="302" t="s">
        <v>203</v>
      </c>
      <c r="D736" s="302" t="s">
        <v>444</v>
      </c>
      <c r="E736" s="302" t="s">
        <v>1291</v>
      </c>
      <c r="F736" s="302"/>
      <c r="G736" s="303">
        <v>20699.38</v>
      </c>
      <c r="H736" s="303">
        <v>0</v>
      </c>
      <c r="I736" s="303">
        <v>0</v>
      </c>
    </row>
    <row r="737" spans="1:9" ht="78" outlineLevel="6">
      <c r="A737" s="301">
        <v>726</v>
      </c>
      <c r="B737" s="308" t="s">
        <v>535</v>
      </c>
      <c r="C737" s="302" t="s">
        <v>203</v>
      </c>
      <c r="D737" s="302" t="s">
        <v>444</v>
      </c>
      <c r="E737" s="302" t="s">
        <v>1291</v>
      </c>
      <c r="F737" s="302" t="s">
        <v>256</v>
      </c>
      <c r="G737" s="303">
        <v>20699.38</v>
      </c>
      <c r="H737" s="303">
        <v>0</v>
      </c>
      <c r="I737" s="303">
        <v>0</v>
      </c>
    </row>
    <row r="738" spans="1:9" ht="31.2" outlineLevel="7">
      <c r="A738" s="301">
        <v>727</v>
      </c>
      <c r="B738" s="308" t="s">
        <v>681</v>
      </c>
      <c r="C738" s="302" t="s">
        <v>203</v>
      </c>
      <c r="D738" s="302" t="s">
        <v>444</v>
      </c>
      <c r="E738" s="302" t="s">
        <v>1291</v>
      </c>
      <c r="F738" s="302" t="s">
        <v>239</v>
      </c>
      <c r="G738" s="303">
        <v>20699.38</v>
      </c>
      <c r="H738" s="303">
        <v>0</v>
      </c>
      <c r="I738" s="303">
        <v>0</v>
      </c>
    </row>
    <row r="739" spans="1:9" ht="187.2" outlineLevel="5">
      <c r="A739" s="301">
        <v>728</v>
      </c>
      <c r="B739" s="309" t="s">
        <v>765</v>
      </c>
      <c r="C739" s="302" t="s">
        <v>203</v>
      </c>
      <c r="D739" s="302" t="s">
        <v>444</v>
      </c>
      <c r="E739" s="302" t="s">
        <v>766</v>
      </c>
      <c r="F739" s="302"/>
      <c r="G739" s="303">
        <v>2457385.13</v>
      </c>
      <c r="H739" s="303">
        <v>2484525.2599999998</v>
      </c>
      <c r="I739" s="303">
        <v>2484525.2599999998</v>
      </c>
    </row>
    <row r="740" spans="1:9" ht="78" outlineLevel="6">
      <c r="A740" s="301">
        <v>729</v>
      </c>
      <c r="B740" s="308" t="s">
        <v>535</v>
      </c>
      <c r="C740" s="302" t="s">
        <v>203</v>
      </c>
      <c r="D740" s="302" t="s">
        <v>444</v>
      </c>
      <c r="E740" s="302" t="s">
        <v>766</v>
      </c>
      <c r="F740" s="302" t="s">
        <v>256</v>
      </c>
      <c r="G740" s="303">
        <v>2416412.13</v>
      </c>
      <c r="H740" s="303">
        <v>2453924.75</v>
      </c>
      <c r="I740" s="303">
        <v>2453924.75</v>
      </c>
    </row>
    <row r="741" spans="1:9" ht="31.2" outlineLevel="7">
      <c r="A741" s="301">
        <v>730</v>
      </c>
      <c r="B741" s="308" t="s">
        <v>681</v>
      </c>
      <c r="C741" s="302" t="s">
        <v>203</v>
      </c>
      <c r="D741" s="302" t="s">
        <v>444</v>
      </c>
      <c r="E741" s="302" t="s">
        <v>766</v>
      </c>
      <c r="F741" s="302" t="s">
        <v>239</v>
      </c>
      <c r="G741" s="303">
        <v>2416412.13</v>
      </c>
      <c r="H741" s="303">
        <v>2453924.75</v>
      </c>
      <c r="I741" s="303">
        <v>2453924.75</v>
      </c>
    </row>
    <row r="742" spans="1:9" ht="31.2" outlineLevel="6">
      <c r="A742" s="301">
        <v>731</v>
      </c>
      <c r="B742" s="308" t="s">
        <v>537</v>
      </c>
      <c r="C742" s="302" t="s">
        <v>203</v>
      </c>
      <c r="D742" s="302" t="s">
        <v>444</v>
      </c>
      <c r="E742" s="302" t="s">
        <v>766</v>
      </c>
      <c r="F742" s="302" t="s">
        <v>538</v>
      </c>
      <c r="G742" s="303">
        <v>40973</v>
      </c>
      <c r="H742" s="303">
        <v>30600.51</v>
      </c>
      <c r="I742" s="303">
        <v>30600.51</v>
      </c>
    </row>
    <row r="743" spans="1:9" ht="46.8" outlineLevel="7">
      <c r="A743" s="301">
        <v>732</v>
      </c>
      <c r="B743" s="308" t="s">
        <v>539</v>
      </c>
      <c r="C743" s="302" t="s">
        <v>203</v>
      </c>
      <c r="D743" s="302" t="s">
        <v>444</v>
      </c>
      <c r="E743" s="302" t="s">
        <v>766</v>
      </c>
      <c r="F743" s="302" t="s">
        <v>259</v>
      </c>
      <c r="G743" s="303">
        <v>40973</v>
      </c>
      <c r="H743" s="303">
        <v>30600.51</v>
      </c>
      <c r="I743" s="303">
        <v>30600.51</v>
      </c>
    </row>
    <row r="744" spans="1:9" ht="234" outlineLevel="5">
      <c r="A744" s="301">
        <v>733</v>
      </c>
      <c r="B744" s="309" t="s">
        <v>957</v>
      </c>
      <c r="C744" s="302" t="s">
        <v>203</v>
      </c>
      <c r="D744" s="302" t="s">
        <v>444</v>
      </c>
      <c r="E744" s="302" t="s">
        <v>958</v>
      </c>
      <c r="F744" s="302"/>
      <c r="G744" s="303">
        <v>1977000</v>
      </c>
      <c r="H744" s="303">
        <v>9000</v>
      </c>
      <c r="I744" s="303">
        <v>0</v>
      </c>
    </row>
    <row r="745" spans="1:9" ht="78" outlineLevel="6">
      <c r="A745" s="301">
        <v>734</v>
      </c>
      <c r="B745" s="308" t="s">
        <v>535</v>
      </c>
      <c r="C745" s="302" t="s">
        <v>203</v>
      </c>
      <c r="D745" s="302" t="s">
        <v>444</v>
      </c>
      <c r="E745" s="302" t="s">
        <v>958</v>
      </c>
      <c r="F745" s="302" t="s">
        <v>256</v>
      </c>
      <c r="G745" s="303">
        <v>211000</v>
      </c>
      <c r="H745" s="303">
        <v>0</v>
      </c>
      <c r="I745" s="303">
        <v>0</v>
      </c>
    </row>
    <row r="746" spans="1:9" ht="31.2" outlineLevel="7">
      <c r="A746" s="301">
        <v>735</v>
      </c>
      <c r="B746" s="308" t="s">
        <v>681</v>
      </c>
      <c r="C746" s="302" t="s">
        <v>203</v>
      </c>
      <c r="D746" s="302" t="s">
        <v>444</v>
      </c>
      <c r="E746" s="302" t="s">
        <v>958</v>
      </c>
      <c r="F746" s="302" t="s">
        <v>239</v>
      </c>
      <c r="G746" s="303">
        <v>211000</v>
      </c>
      <c r="H746" s="303">
        <v>0</v>
      </c>
      <c r="I746" s="303">
        <v>0</v>
      </c>
    </row>
    <row r="747" spans="1:9" ht="31.2" outlineLevel="6">
      <c r="A747" s="301">
        <v>736</v>
      </c>
      <c r="B747" s="308" t="s">
        <v>537</v>
      </c>
      <c r="C747" s="302" t="s">
        <v>203</v>
      </c>
      <c r="D747" s="302" t="s">
        <v>444</v>
      </c>
      <c r="E747" s="302" t="s">
        <v>958</v>
      </c>
      <c r="F747" s="302" t="s">
        <v>538</v>
      </c>
      <c r="G747" s="303">
        <v>1766000</v>
      </c>
      <c r="H747" s="303">
        <v>9000</v>
      </c>
      <c r="I747" s="303">
        <v>0</v>
      </c>
    </row>
    <row r="748" spans="1:9" ht="46.8" outlineLevel="7">
      <c r="A748" s="301">
        <v>737</v>
      </c>
      <c r="B748" s="308" t="s">
        <v>539</v>
      </c>
      <c r="C748" s="302" t="s">
        <v>203</v>
      </c>
      <c r="D748" s="302" t="s">
        <v>444</v>
      </c>
      <c r="E748" s="302" t="s">
        <v>958</v>
      </c>
      <c r="F748" s="302" t="s">
        <v>259</v>
      </c>
      <c r="G748" s="303">
        <v>1766000</v>
      </c>
      <c r="H748" s="303">
        <v>9000</v>
      </c>
      <c r="I748" s="303">
        <v>0</v>
      </c>
    </row>
    <row r="749" spans="1:9" ht="234" outlineLevel="5">
      <c r="A749" s="301">
        <v>738</v>
      </c>
      <c r="B749" s="309" t="s">
        <v>959</v>
      </c>
      <c r="C749" s="302" t="s">
        <v>203</v>
      </c>
      <c r="D749" s="302" t="s">
        <v>444</v>
      </c>
      <c r="E749" s="302" t="s">
        <v>960</v>
      </c>
      <c r="F749" s="302"/>
      <c r="G749" s="303">
        <v>1977</v>
      </c>
      <c r="H749" s="303">
        <v>0</v>
      </c>
      <c r="I749" s="303">
        <v>0</v>
      </c>
    </row>
    <row r="750" spans="1:9" ht="31.2" outlineLevel="6">
      <c r="A750" s="301">
        <v>739</v>
      </c>
      <c r="B750" s="308" t="s">
        <v>537</v>
      </c>
      <c r="C750" s="302" t="s">
        <v>203</v>
      </c>
      <c r="D750" s="302" t="s">
        <v>444</v>
      </c>
      <c r="E750" s="302" t="s">
        <v>960</v>
      </c>
      <c r="F750" s="302" t="s">
        <v>538</v>
      </c>
      <c r="G750" s="303">
        <v>1977</v>
      </c>
      <c r="H750" s="303">
        <v>0</v>
      </c>
      <c r="I750" s="303">
        <v>0</v>
      </c>
    </row>
    <row r="751" spans="1:9" ht="46.8" outlineLevel="7">
      <c r="A751" s="301">
        <v>740</v>
      </c>
      <c r="B751" s="308" t="s">
        <v>539</v>
      </c>
      <c r="C751" s="302" t="s">
        <v>203</v>
      </c>
      <c r="D751" s="302" t="s">
        <v>444</v>
      </c>
      <c r="E751" s="302" t="s">
        <v>960</v>
      </c>
      <c r="F751" s="302" t="s">
        <v>259</v>
      </c>
      <c r="G751" s="303">
        <v>1977</v>
      </c>
      <c r="H751" s="303">
        <v>0</v>
      </c>
      <c r="I751" s="303">
        <v>0</v>
      </c>
    </row>
    <row r="752" spans="1:9" ht="31.2" outlineLevel="2">
      <c r="A752" s="301">
        <v>741</v>
      </c>
      <c r="B752" s="308" t="s">
        <v>445</v>
      </c>
      <c r="C752" s="302" t="s">
        <v>203</v>
      </c>
      <c r="D752" s="302" t="s">
        <v>446</v>
      </c>
      <c r="E752" s="302"/>
      <c r="F752" s="302"/>
      <c r="G752" s="303">
        <v>0</v>
      </c>
      <c r="H752" s="303">
        <v>25000</v>
      </c>
      <c r="I752" s="303">
        <v>25000</v>
      </c>
    </row>
    <row r="753" spans="1:9" ht="46.8" outlineLevel="3">
      <c r="A753" s="301">
        <v>742</v>
      </c>
      <c r="B753" s="308" t="s">
        <v>744</v>
      </c>
      <c r="C753" s="302" t="s">
        <v>203</v>
      </c>
      <c r="D753" s="302" t="s">
        <v>446</v>
      </c>
      <c r="E753" s="302" t="s">
        <v>745</v>
      </c>
      <c r="F753" s="302"/>
      <c r="G753" s="303">
        <v>0</v>
      </c>
      <c r="H753" s="303">
        <v>25000</v>
      </c>
      <c r="I753" s="303">
        <v>25000</v>
      </c>
    </row>
    <row r="754" spans="1:9" ht="46.8" outlineLevel="4">
      <c r="A754" s="301">
        <v>743</v>
      </c>
      <c r="B754" s="308" t="s">
        <v>767</v>
      </c>
      <c r="C754" s="302" t="s">
        <v>203</v>
      </c>
      <c r="D754" s="302" t="s">
        <v>446</v>
      </c>
      <c r="E754" s="302" t="s">
        <v>768</v>
      </c>
      <c r="F754" s="302"/>
      <c r="G754" s="303">
        <v>0</v>
      </c>
      <c r="H754" s="303">
        <v>25000</v>
      </c>
      <c r="I754" s="303">
        <v>25000</v>
      </c>
    </row>
    <row r="755" spans="1:9" ht="124.8" outlineLevel="5">
      <c r="A755" s="301">
        <v>744</v>
      </c>
      <c r="B755" s="309" t="s">
        <v>769</v>
      </c>
      <c r="C755" s="302" t="s">
        <v>203</v>
      </c>
      <c r="D755" s="302" t="s">
        <v>446</v>
      </c>
      <c r="E755" s="302" t="s">
        <v>770</v>
      </c>
      <c r="F755" s="302"/>
      <c r="G755" s="303">
        <v>0</v>
      </c>
      <c r="H755" s="303">
        <v>25000</v>
      </c>
      <c r="I755" s="303">
        <v>25000</v>
      </c>
    </row>
    <row r="756" spans="1:9" ht="31.2" outlineLevel="6">
      <c r="A756" s="301">
        <v>745</v>
      </c>
      <c r="B756" s="308" t="s">
        <v>537</v>
      </c>
      <c r="C756" s="302" t="s">
        <v>203</v>
      </c>
      <c r="D756" s="302" t="s">
        <v>446</v>
      </c>
      <c r="E756" s="302" t="s">
        <v>770</v>
      </c>
      <c r="F756" s="302" t="s">
        <v>538</v>
      </c>
      <c r="G756" s="303">
        <v>0</v>
      </c>
      <c r="H756" s="303">
        <v>25000</v>
      </c>
      <c r="I756" s="303">
        <v>25000</v>
      </c>
    </row>
    <row r="757" spans="1:9" ht="46.8" outlineLevel="7">
      <c r="A757" s="301">
        <v>746</v>
      </c>
      <c r="B757" s="308" t="s">
        <v>539</v>
      </c>
      <c r="C757" s="302" t="s">
        <v>203</v>
      </c>
      <c r="D757" s="302" t="s">
        <v>446</v>
      </c>
      <c r="E757" s="302" t="s">
        <v>770</v>
      </c>
      <c r="F757" s="302" t="s">
        <v>259</v>
      </c>
      <c r="G757" s="303">
        <v>0</v>
      </c>
      <c r="H757" s="303">
        <v>25000</v>
      </c>
      <c r="I757" s="303">
        <v>25000</v>
      </c>
    </row>
    <row r="758" spans="1:9" ht="15.6" outlineLevel="1">
      <c r="A758" s="301">
        <v>747</v>
      </c>
      <c r="B758" s="308" t="s">
        <v>447</v>
      </c>
      <c r="C758" s="302" t="s">
        <v>203</v>
      </c>
      <c r="D758" s="302" t="s">
        <v>448</v>
      </c>
      <c r="E758" s="302"/>
      <c r="F758" s="302"/>
      <c r="G758" s="303">
        <v>6287665.8099999996</v>
      </c>
      <c r="H758" s="303">
        <v>550000</v>
      </c>
      <c r="I758" s="303">
        <v>445000</v>
      </c>
    </row>
    <row r="759" spans="1:9" ht="15.6" outlineLevel="2">
      <c r="A759" s="301">
        <v>748</v>
      </c>
      <c r="B759" s="308" t="s">
        <v>449</v>
      </c>
      <c r="C759" s="302" t="s">
        <v>203</v>
      </c>
      <c r="D759" s="302" t="s">
        <v>450</v>
      </c>
      <c r="E759" s="302"/>
      <c r="F759" s="302"/>
      <c r="G759" s="303">
        <v>114602.65</v>
      </c>
      <c r="H759" s="303">
        <v>0</v>
      </c>
      <c r="I759" s="303">
        <v>0</v>
      </c>
    </row>
    <row r="760" spans="1:9" ht="15.6" outlineLevel="3">
      <c r="A760" s="301">
        <v>749</v>
      </c>
      <c r="B760" s="308" t="s">
        <v>542</v>
      </c>
      <c r="C760" s="302" t="s">
        <v>203</v>
      </c>
      <c r="D760" s="302" t="s">
        <v>450</v>
      </c>
      <c r="E760" s="302" t="s">
        <v>543</v>
      </c>
      <c r="F760" s="302"/>
      <c r="G760" s="303">
        <v>114602.65</v>
      </c>
      <c r="H760" s="303">
        <v>0</v>
      </c>
      <c r="I760" s="303">
        <v>0</v>
      </c>
    </row>
    <row r="761" spans="1:9" ht="15.6" outlineLevel="4">
      <c r="A761" s="301">
        <v>750</v>
      </c>
      <c r="B761" s="308" t="s">
        <v>544</v>
      </c>
      <c r="C761" s="302" t="s">
        <v>203</v>
      </c>
      <c r="D761" s="302" t="s">
        <v>450</v>
      </c>
      <c r="E761" s="302" t="s">
        <v>545</v>
      </c>
      <c r="F761" s="302"/>
      <c r="G761" s="303">
        <v>114602.65</v>
      </c>
      <c r="H761" s="303">
        <v>0</v>
      </c>
      <c r="I761" s="303">
        <v>0</v>
      </c>
    </row>
    <row r="762" spans="1:9" ht="46.8" outlineLevel="5">
      <c r="A762" s="301">
        <v>751</v>
      </c>
      <c r="B762" s="308" t="s">
        <v>929</v>
      </c>
      <c r="C762" s="302" t="s">
        <v>203</v>
      </c>
      <c r="D762" s="302" t="s">
        <v>450</v>
      </c>
      <c r="E762" s="302" t="s">
        <v>930</v>
      </c>
      <c r="F762" s="302"/>
      <c r="G762" s="303">
        <v>114602.65</v>
      </c>
      <c r="H762" s="303">
        <v>0</v>
      </c>
      <c r="I762" s="303">
        <v>0</v>
      </c>
    </row>
    <row r="763" spans="1:9" ht="78" outlineLevel="6">
      <c r="A763" s="301">
        <v>752</v>
      </c>
      <c r="B763" s="308" t="s">
        <v>535</v>
      </c>
      <c r="C763" s="302" t="s">
        <v>203</v>
      </c>
      <c r="D763" s="302" t="s">
        <v>450</v>
      </c>
      <c r="E763" s="302" t="s">
        <v>930</v>
      </c>
      <c r="F763" s="302" t="s">
        <v>256</v>
      </c>
      <c r="G763" s="303">
        <v>104602.65</v>
      </c>
      <c r="H763" s="303">
        <v>0</v>
      </c>
      <c r="I763" s="303">
        <v>0</v>
      </c>
    </row>
    <row r="764" spans="1:9" ht="31.2" outlineLevel="7">
      <c r="A764" s="301">
        <v>753</v>
      </c>
      <c r="B764" s="308" t="s">
        <v>536</v>
      </c>
      <c r="C764" s="302" t="s">
        <v>203</v>
      </c>
      <c r="D764" s="302" t="s">
        <v>450</v>
      </c>
      <c r="E764" s="302" t="s">
        <v>930</v>
      </c>
      <c r="F764" s="302" t="s">
        <v>278</v>
      </c>
      <c r="G764" s="303">
        <v>104602.65</v>
      </c>
      <c r="H764" s="303">
        <v>0</v>
      </c>
      <c r="I764" s="303">
        <v>0</v>
      </c>
    </row>
    <row r="765" spans="1:9" ht="15.6" outlineLevel="6">
      <c r="A765" s="301">
        <v>754</v>
      </c>
      <c r="B765" s="308" t="s">
        <v>592</v>
      </c>
      <c r="C765" s="302" t="s">
        <v>203</v>
      </c>
      <c r="D765" s="302" t="s">
        <v>450</v>
      </c>
      <c r="E765" s="302" t="s">
        <v>930</v>
      </c>
      <c r="F765" s="302" t="s">
        <v>593</v>
      </c>
      <c r="G765" s="303">
        <v>10000</v>
      </c>
      <c r="H765" s="303">
        <v>0</v>
      </c>
      <c r="I765" s="303">
        <v>0</v>
      </c>
    </row>
    <row r="766" spans="1:9" ht="15.6" outlineLevel="7">
      <c r="A766" s="301">
        <v>755</v>
      </c>
      <c r="B766" s="308" t="s">
        <v>931</v>
      </c>
      <c r="C766" s="302" t="s">
        <v>203</v>
      </c>
      <c r="D766" s="302" t="s">
        <v>450</v>
      </c>
      <c r="E766" s="302" t="s">
        <v>930</v>
      </c>
      <c r="F766" s="302" t="s">
        <v>932</v>
      </c>
      <c r="G766" s="303">
        <v>10000</v>
      </c>
      <c r="H766" s="303">
        <v>0</v>
      </c>
      <c r="I766" s="303">
        <v>0</v>
      </c>
    </row>
    <row r="767" spans="1:9" ht="31.2" outlineLevel="2">
      <c r="A767" s="301">
        <v>756</v>
      </c>
      <c r="B767" s="308" t="s">
        <v>457</v>
      </c>
      <c r="C767" s="302" t="s">
        <v>203</v>
      </c>
      <c r="D767" s="302" t="s">
        <v>458</v>
      </c>
      <c r="E767" s="302"/>
      <c r="F767" s="302"/>
      <c r="G767" s="303">
        <v>6173063.1600000001</v>
      </c>
      <c r="H767" s="303">
        <v>550000</v>
      </c>
      <c r="I767" s="303">
        <v>445000</v>
      </c>
    </row>
    <row r="768" spans="1:9" ht="31.2" outlineLevel="3">
      <c r="A768" s="301">
        <v>757</v>
      </c>
      <c r="B768" s="308" t="s">
        <v>694</v>
      </c>
      <c r="C768" s="302" t="s">
        <v>203</v>
      </c>
      <c r="D768" s="302" t="s">
        <v>458</v>
      </c>
      <c r="E768" s="302" t="s">
        <v>695</v>
      </c>
      <c r="F768" s="302"/>
      <c r="G768" s="303">
        <v>4533200</v>
      </c>
      <c r="H768" s="303">
        <v>0</v>
      </c>
      <c r="I768" s="303">
        <v>0</v>
      </c>
    </row>
    <row r="769" spans="1:9" ht="31.2" outlineLevel="4">
      <c r="A769" s="301">
        <v>758</v>
      </c>
      <c r="B769" s="308" t="s">
        <v>807</v>
      </c>
      <c r="C769" s="302" t="s">
        <v>203</v>
      </c>
      <c r="D769" s="302" t="s">
        <v>458</v>
      </c>
      <c r="E769" s="302" t="s">
        <v>808</v>
      </c>
      <c r="F769" s="302"/>
      <c r="G769" s="303">
        <v>4533200</v>
      </c>
      <c r="H769" s="303">
        <v>0</v>
      </c>
      <c r="I769" s="303">
        <v>0</v>
      </c>
    </row>
    <row r="770" spans="1:9" ht="109.2" outlineLevel="5">
      <c r="A770" s="301">
        <v>759</v>
      </c>
      <c r="B770" s="309" t="s">
        <v>1129</v>
      </c>
      <c r="C770" s="302" t="s">
        <v>203</v>
      </c>
      <c r="D770" s="302" t="s">
        <v>458</v>
      </c>
      <c r="E770" s="302" t="s">
        <v>1264</v>
      </c>
      <c r="F770" s="302"/>
      <c r="G770" s="303">
        <v>4533200</v>
      </c>
      <c r="H770" s="303">
        <v>0</v>
      </c>
      <c r="I770" s="303">
        <v>0</v>
      </c>
    </row>
    <row r="771" spans="1:9" ht="46.8" outlineLevel="6">
      <c r="A771" s="301">
        <v>760</v>
      </c>
      <c r="B771" s="308" t="s">
        <v>639</v>
      </c>
      <c r="C771" s="302" t="s">
        <v>203</v>
      </c>
      <c r="D771" s="302" t="s">
        <v>458</v>
      </c>
      <c r="E771" s="302" t="s">
        <v>1264</v>
      </c>
      <c r="F771" s="302" t="s">
        <v>640</v>
      </c>
      <c r="G771" s="303">
        <v>4533200</v>
      </c>
      <c r="H771" s="303">
        <v>0</v>
      </c>
      <c r="I771" s="303">
        <v>0</v>
      </c>
    </row>
    <row r="772" spans="1:9" ht="15.6" outlineLevel="7">
      <c r="A772" s="301">
        <v>761</v>
      </c>
      <c r="B772" s="308" t="s">
        <v>641</v>
      </c>
      <c r="C772" s="302" t="s">
        <v>203</v>
      </c>
      <c r="D772" s="302" t="s">
        <v>458</v>
      </c>
      <c r="E772" s="302" t="s">
        <v>1264</v>
      </c>
      <c r="F772" s="302" t="s">
        <v>642</v>
      </c>
      <c r="G772" s="303">
        <v>4533200</v>
      </c>
      <c r="H772" s="303">
        <v>0</v>
      </c>
      <c r="I772" s="303">
        <v>0</v>
      </c>
    </row>
    <row r="773" spans="1:9" ht="62.4" outlineLevel="3">
      <c r="A773" s="301">
        <v>762</v>
      </c>
      <c r="B773" s="308" t="s">
        <v>771</v>
      </c>
      <c r="C773" s="302" t="s">
        <v>203</v>
      </c>
      <c r="D773" s="302" t="s">
        <v>458</v>
      </c>
      <c r="E773" s="302" t="s">
        <v>772</v>
      </c>
      <c r="F773" s="302"/>
      <c r="G773" s="303">
        <v>646863.16</v>
      </c>
      <c r="H773" s="303">
        <v>100000</v>
      </c>
      <c r="I773" s="303">
        <v>10000</v>
      </c>
    </row>
    <row r="774" spans="1:9" ht="46.8" outlineLevel="4">
      <c r="A774" s="301">
        <v>763</v>
      </c>
      <c r="B774" s="308" t="s">
        <v>773</v>
      </c>
      <c r="C774" s="302" t="s">
        <v>203</v>
      </c>
      <c r="D774" s="302" t="s">
        <v>458</v>
      </c>
      <c r="E774" s="302" t="s">
        <v>774</v>
      </c>
      <c r="F774" s="302"/>
      <c r="G774" s="303">
        <v>646863.16</v>
      </c>
      <c r="H774" s="303">
        <v>100000</v>
      </c>
      <c r="I774" s="303">
        <v>10000</v>
      </c>
    </row>
    <row r="775" spans="1:9" ht="140.4" outlineLevel="5">
      <c r="A775" s="301">
        <v>764</v>
      </c>
      <c r="B775" s="309" t="s">
        <v>1234</v>
      </c>
      <c r="C775" s="302" t="s">
        <v>203</v>
      </c>
      <c r="D775" s="302" t="s">
        <v>458</v>
      </c>
      <c r="E775" s="302" t="s">
        <v>1305</v>
      </c>
      <c r="F775" s="302"/>
      <c r="G775" s="303">
        <v>614520</v>
      </c>
      <c r="H775" s="303">
        <v>0</v>
      </c>
      <c r="I775" s="303">
        <v>0</v>
      </c>
    </row>
    <row r="776" spans="1:9" ht="15.6" outlineLevel="6">
      <c r="A776" s="301">
        <v>765</v>
      </c>
      <c r="B776" s="308" t="s">
        <v>592</v>
      </c>
      <c r="C776" s="302" t="s">
        <v>203</v>
      </c>
      <c r="D776" s="302" t="s">
        <v>458</v>
      </c>
      <c r="E776" s="302" t="s">
        <v>1305</v>
      </c>
      <c r="F776" s="302" t="s">
        <v>593</v>
      </c>
      <c r="G776" s="303">
        <v>614520</v>
      </c>
      <c r="H776" s="303">
        <v>0</v>
      </c>
      <c r="I776" s="303">
        <v>0</v>
      </c>
    </row>
    <row r="777" spans="1:9" ht="62.4" outlineLevel="7">
      <c r="A777" s="301">
        <v>766</v>
      </c>
      <c r="B777" s="308" t="s">
        <v>618</v>
      </c>
      <c r="C777" s="302" t="s">
        <v>203</v>
      </c>
      <c r="D777" s="302" t="s">
        <v>458</v>
      </c>
      <c r="E777" s="302" t="s">
        <v>1305</v>
      </c>
      <c r="F777" s="302" t="s">
        <v>619</v>
      </c>
      <c r="G777" s="303">
        <v>614520</v>
      </c>
      <c r="H777" s="303">
        <v>0</v>
      </c>
      <c r="I777" s="303">
        <v>0</v>
      </c>
    </row>
    <row r="778" spans="1:9" ht="140.4" outlineLevel="5">
      <c r="A778" s="301">
        <v>767</v>
      </c>
      <c r="B778" s="309" t="s">
        <v>1306</v>
      </c>
      <c r="C778" s="302" t="s">
        <v>203</v>
      </c>
      <c r="D778" s="302" t="s">
        <v>458</v>
      </c>
      <c r="E778" s="302" t="s">
        <v>1307</v>
      </c>
      <c r="F778" s="302"/>
      <c r="G778" s="303">
        <v>32343.16</v>
      </c>
      <c r="H778" s="303">
        <v>0</v>
      </c>
      <c r="I778" s="303">
        <v>0</v>
      </c>
    </row>
    <row r="779" spans="1:9" ht="15.6" outlineLevel="6">
      <c r="A779" s="301">
        <v>768</v>
      </c>
      <c r="B779" s="308" t="s">
        <v>592</v>
      </c>
      <c r="C779" s="302" t="s">
        <v>203</v>
      </c>
      <c r="D779" s="302" t="s">
        <v>458</v>
      </c>
      <c r="E779" s="302" t="s">
        <v>1307</v>
      </c>
      <c r="F779" s="302" t="s">
        <v>593</v>
      </c>
      <c r="G779" s="303">
        <v>32343.16</v>
      </c>
      <c r="H779" s="303">
        <v>0</v>
      </c>
      <c r="I779" s="303">
        <v>0</v>
      </c>
    </row>
    <row r="780" spans="1:9" ht="62.4" outlineLevel="7">
      <c r="A780" s="301">
        <v>769</v>
      </c>
      <c r="B780" s="308" t="s">
        <v>618</v>
      </c>
      <c r="C780" s="302" t="s">
        <v>203</v>
      </c>
      <c r="D780" s="302" t="s">
        <v>458</v>
      </c>
      <c r="E780" s="302" t="s">
        <v>1307</v>
      </c>
      <c r="F780" s="302" t="s">
        <v>619</v>
      </c>
      <c r="G780" s="303">
        <v>32343.16</v>
      </c>
      <c r="H780" s="303">
        <v>0</v>
      </c>
      <c r="I780" s="303">
        <v>0</v>
      </c>
    </row>
    <row r="781" spans="1:9" ht="171.6" outlineLevel="5">
      <c r="A781" s="301">
        <v>770</v>
      </c>
      <c r="B781" s="309" t="s">
        <v>775</v>
      </c>
      <c r="C781" s="302" t="s">
        <v>203</v>
      </c>
      <c r="D781" s="302" t="s">
        <v>458</v>
      </c>
      <c r="E781" s="302" t="s">
        <v>776</v>
      </c>
      <c r="F781" s="302"/>
      <c r="G781" s="303">
        <v>0</v>
      </c>
      <c r="H781" s="303">
        <v>100000</v>
      </c>
      <c r="I781" s="303">
        <v>10000</v>
      </c>
    </row>
    <row r="782" spans="1:9" ht="15.6" outlineLevel="6">
      <c r="A782" s="301">
        <v>771</v>
      </c>
      <c r="B782" s="308" t="s">
        <v>592</v>
      </c>
      <c r="C782" s="302" t="s">
        <v>203</v>
      </c>
      <c r="D782" s="302" t="s">
        <v>458</v>
      </c>
      <c r="E782" s="302" t="s">
        <v>776</v>
      </c>
      <c r="F782" s="302" t="s">
        <v>593</v>
      </c>
      <c r="G782" s="303">
        <v>0</v>
      </c>
      <c r="H782" s="303">
        <v>100000</v>
      </c>
      <c r="I782" s="303">
        <v>10000</v>
      </c>
    </row>
    <row r="783" spans="1:9" ht="62.4" outlineLevel="7">
      <c r="A783" s="301">
        <v>772</v>
      </c>
      <c r="B783" s="308" t="s">
        <v>618</v>
      </c>
      <c r="C783" s="302" t="s">
        <v>203</v>
      </c>
      <c r="D783" s="302" t="s">
        <v>458</v>
      </c>
      <c r="E783" s="302" t="s">
        <v>776</v>
      </c>
      <c r="F783" s="302" t="s">
        <v>619</v>
      </c>
      <c r="G783" s="303">
        <v>0</v>
      </c>
      <c r="H783" s="303">
        <v>100000</v>
      </c>
      <c r="I783" s="303">
        <v>10000</v>
      </c>
    </row>
    <row r="784" spans="1:9" ht="62.4" outlineLevel="3">
      <c r="A784" s="301">
        <v>773</v>
      </c>
      <c r="B784" s="308" t="s">
        <v>777</v>
      </c>
      <c r="C784" s="302" t="s">
        <v>203</v>
      </c>
      <c r="D784" s="302" t="s">
        <v>458</v>
      </c>
      <c r="E784" s="302" t="s">
        <v>778</v>
      </c>
      <c r="F784" s="302"/>
      <c r="G784" s="303">
        <v>993000</v>
      </c>
      <c r="H784" s="303">
        <v>450000</v>
      </c>
      <c r="I784" s="303">
        <v>435000</v>
      </c>
    </row>
    <row r="785" spans="1:9" ht="140.4" outlineLevel="5">
      <c r="A785" s="301">
        <v>774</v>
      </c>
      <c r="B785" s="309" t="s">
        <v>1308</v>
      </c>
      <c r="C785" s="302" t="s">
        <v>203</v>
      </c>
      <c r="D785" s="302" t="s">
        <v>458</v>
      </c>
      <c r="E785" s="302" t="s">
        <v>1130</v>
      </c>
      <c r="F785" s="302"/>
      <c r="G785" s="303">
        <v>893700</v>
      </c>
      <c r="H785" s="303">
        <v>0</v>
      </c>
      <c r="I785" s="303">
        <v>0</v>
      </c>
    </row>
    <row r="786" spans="1:9" ht="31.2" outlineLevel="6">
      <c r="A786" s="301">
        <v>775</v>
      </c>
      <c r="B786" s="308" t="s">
        <v>537</v>
      </c>
      <c r="C786" s="302" t="s">
        <v>203</v>
      </c>
      <c r="D786" s="302" t="s">
        <v>458</v>
      </c>
      <c r="E786" s="302" t="s">
        <v>1130</v>
      </c>
      <c r="F786" s="302" t="s">
        <v>538</v>
      </c>
      <c r="G786" s="303">
        <v>893700</v>
      </c>
      <c r="H786" s="303">
        <v>0</v>
      </c>
      <c r="I786" s="303">
        <v>0</v>
      </c>
    </row>
    <row r="787" spans="1:9" ht="46.8" outlineLevel="7">
      <c r="A787" s="301">
        <v>776</v>
      </c>
      <c r="B787" s="308" t="s">
        <v>539</v>
      </c>
      <c r="C787" s="302" t="s">
        <v>203</v>
      </c>
      <c r="D787" s="302" t="s">
        <v>458</v>
      </c>
      <c r="E787" s="302" t="s">
        <v>1130</v>
      </c>
      <c r="F787" s="302" t="s">
        <v>259</v>
      </c>
      <c r="G787" s="303">
        <v>893700</v>
      </c>
      <c r="H787" s="303">
        <v>0</v>
      </c>
      <c r="I787" s="303">
        <v>0</v>
      </c>
    </row>
    <row r="788" spans="1:9" ht="124.8" outlineLevel="5">
      <c r="A788" s="301">
        <v>777</v>
      </c>
      <c r="B788" s="309" t="s">
        <v>1309</v>
      </c>
      <c r="C788" s="302" t="s">
        <v>203</v>
      </c>
      <c r="D788" s="302" t="s">
        <v>458</v>
      </c>
      <c r="E788" s="302" t="s">
        <v>1131</v>
      </c>
      <c r="F788" s="302"/>
      <c r="G788" s="303">
        <v>99300</v>
      </c>
      <c r="H788" s="303">
        <v>0</v>
      </c>
      <c r="I788" s="303">
        <v>0</v>
      </c>
    </row>
    <row r="789" spans="1:9" ht="31.2" outlineLevel="6">
      <c r="A789" s="301">
        <v>778</v>
      </c>
      <c r="B789" s="308" t="s">
        <v>537</v>
      </c>
      <c r="C789" s="302" t="s">
        <v>203</v>
      </c>
      <c r="D789" s="302" t="s">
        <v>458</v>
      </c>
      <c r="E789" s="302" t="s">
        <v>1131</v>
      </c>
      <c r="F789" s="302" t="s">
        <v>538</v>
      </c>
      <c r="G789" s="303">
        <v>99300</v>
      </c>
      <c r="H789" s="303">
        <v>0</v>
      </c>
      <c r="I789" s="303">
        <v>0</v>
      </c>
    </row>
    <row r="790" spans="1:9" ht="46.8" outlineLevel="7">
      <c r="A790" s="301">
        <v>779</v>
      </c>
      <c r="B790" s="308" t="s">
        <v>539</v>
      </c>
      <c r="C790" s="302" t="s">
        <v>203</v>
      </c>
      <c r="D790" s="302" t="s">
        <v>458</v>
      </c>
      <c r="E790" s="302" t="s">
        <v>1131</v>
      </c>
      <c r="F790" s="302" t="s">
        <v>259</v>
      </c>
      <c r="G790" s="303">
        <v>99300</v>
      </c>
      <c r="H790" s="303">
        <v>0</v>
      </c>
      <c r="I790" s="303">
        <v>0</v>
      </c>
    </row>
    <row r="791" spans="1:9" ht="109.2" outlineLevel="5">
      <c r="A791" s="301">
        <v>780</v>
      </c>
      <c r="B791" s="309" t="s">
        <v>779</v>
      </c>
      <c r="C791" s="302" t="s">
        <v>203</v>
      </c>
      <c r="D791" s="302" t="s">
        <v>458</v>
      </c>
      <c r="E791" s="302" t="s">
        <v>780</v>
      </c>
      <c r="F791" s="302"/>
      <c r="G791" s="303">
        <v>0</v>
      </c>
      <c r="H791" s="303">
        <v>450000</v>
      </c>
      <c r="I791" s="303">
        <v>435000</v>
      </c>
    </row>
    <row r="792" spans="1:9" ht="31.2" outlineLevel="6">
      <c r="A792" s="301">
        <v>781</v>
      </c>
      <c r="B792" s="308" t="s">
        <v>537</v>
      </c>
      <c r="C792" s="302" t="s">
        <v>203</v>
      </c>
      <c r="D792" s="302" t="s">
        <v>458</v>
      </c>
      <c r="E792" s="302" t="s">
        <v>780</v>
      </c>
      <c r="F792" s="302" t="s">
        <v>538</v>
      </c>
      <c r="G792" s="303">
        <v>0</v>
      </c>
      <c r="H792" s="303">
        <v>450000</v>
      </c>
      <c r="I792" s="303">
        <v>435000</v>
      </c>
    </row>
    <row r="793" spans="1:9" ht="46.8" outlineLevel="7">
      <c r="A793" s="301">
        <v>782</v>
      </c>
      <c r="B793" s="308" t="s">
        <v>539</v>
      </c>
      <c r="C793" s="302" t="s">
        <v>203</v>
      </c>
      <c r="D793" s="302" t="s">
        <v>458</v>
      </c>
      <c r="E793" s="302" t="s">
        <v>780</v>
      </c>
      <c r="F793" s="302" t="s">
        <v>259</v>
      </c>
      <c r="G793" s="303">
        <v>0</v>
      </c>
      <c r="H793" s="303">
        <v>450000</v>
      </c>
      <c r="I793" s="303">
        <v>435000</v>
      </c>
    </row>
    <row r="794" spans="1:9" ht="15.6" outlineLevel="1">
      <c r="A794" s="301">
        <v>783</v>
      </c>
      <c r="B794" s="308" t="s">
        <v>471</v>
      </c>
      <c r="C794" s="302" t="s">
        <v>203</v>
      </c>
      <c r="D794" s="302" t="s">
        <v>472</v>
      </c>
      <c r="E794" s="302"/>
      <c r="F794" s="302"/>
      <c r="G794" s="303">
        <v>75541626.760000005</v>
      </c>
      <c r="H794" s="303">
        <v>13274795.73</v>
      </c>
      <c r="I794" s="303">
        <v>12905953.92</v>
      </c>
    </row>
    <row r="795" spans="1:9" ht="15.6" outlineLevel="2">
      <c r="A795" s="301">
        <v>784</v>
      </c>
      <c r="B795" s="308" t="s">
        <v>475</v>
      </c>
      <c r="C795" s="302" t="s">
        <v>203</v>
      </c>
      <c r="D795" s="302" t="s">
        <v>476</v>
      </c>
      <c r="E795" s="302"/>
      <c r="F795" s="302"/>
      <c r="G795" s="303">
        <v>56605660</v>
      </c>
      <c r="H795" s="303">
        <v>0</v>
      </c>
      <c r="I795" s="303">
        <v>0</v>
      </c>
    </row>
    <row r="796" spans="1:9" ht="31.2" outlineLevel="3">
      <c r="A796" s="301">
        <v>785</v>
      </c>
      <c r="B796" s="308" t="s">
        <v>603</v>
      </c>
      <c r="C796" s="302" t="s">
        <v>203</v>
      </c>
      <c r="D796" s="302" t="s">
        <v>476</v>
      </c>
      <c r="E796" s="302" t="s">
        <v>604</v>
      </c>
      <c r="F796" s="302"/>
      <c r="G796" s="303">
        <v>56605660</v>
      </c>
      <c r="H796" s="303">
        <v>0</v>
      </c>
      <c r="I796" s="303">
        <v>0</v>
      </c>
    </row>
    <row r="797" spans="1:9" ht="31.2" outlineLevel="4">
      <c r="A797" s="301">
        <v>786</v>
      </c>
      <c r="B797" s="308" t="s">
        <v>711</v>
      </c>
      <c r="C797" s="302" t="s">
        <v>203</v>
      </c>
      <c r="D797" s="302" t="s">
        <v>476</v>
      </c>
      <c r="E797" s="302" t="s">
        <v>712</v>
      </c>
      <c r="F797" s="302"/>
      <c r="G797" s="303">
        <v>56605660</v>
      </c>
      <c r="H797" s="303">
        <v>0</v>
      </c>
      <c r="I797" s="303">
        <v>0</v>
      </c>
    </row>
    <row r="798" spans="1:9" ht="93.6" outlineLevel="5">
      <c r="A798" s="301">
        <v>787</v>
      </c>
      <c r="B798" s="308" t="s">
        <v>961</v>
      </c>
      <c r="C798" s="302" t="s">
        <v>203</v>
      </c>
      <c r="D798" s="302" t="s">
        <v>476</v>
      </c>
      <c r="E798" s="302" t="s">
        <v>1255</v>
      </c>
      <c r="F798" s="302"/>
      <c r="G798" s="303">
        <v>56605660</v>
      </c>
      <c r="H798" s="303">
        <v>0</v>
      </c>
      <c r="I798" s="303">
        <v>0</v>
      </c>
    </row>
    <row r="799" spans="1:9" ht="31.2" outlineLevel="6">
      <c r="A799" s="301">
        <v>788</v>
      </c>
      <c r="B799" s="308" t="s">
        <v>608</v>
      </c>
      <c r="C799" s="302" t="s">
        <v>203</v>
      </c>
      <c r="D799" s="302" t="s">
        <v>476</v>
      </c>
      <c r="E799" s="302" t="s">
        <v>1255</v>
      </c>
      <c r="F799" s="302" t="s">
        <v>609</v>
      </c>
      <c r="G799" s="303">
        <v>56605660</v>
      </c>
      <c r="H799" s="303">
        <v>0</v>
      </c>
      <c r="I799" s="303">
        <v>0</v>
      </c>
    </row>
    <row r="800" spans="1:9" ht="15.6" outlineLevel="7">
      <c r="A800" s="301">
        <v>789</v>
      </c>
      <c r="B800" s="308" t="s">
        <v>610</v>
      </c>
      <c r="C800" s="302" t="s">
        <v>203</v>
      </c>
      <c r="D800" s="302" t="s">
        <v>476</v>
      </c>
      <c r="E800" s="302" t="s">
        <v>1255</v>
      </c>
      <c r="F800" s="302" t="s">
        <v>314</v>
      </c>
      <c r="G800" s="303">
        <v>56605660</v>
      </c>
      <c r="H800" s="303">
        <v>0</v>
      </c>
      <c r="I800" s="303">
        <v>0</v>
      </c>
    </row>
    <row r="801" spans="1:9" ht="15.6" outlineLevel="2">
      <c r="A801" s="301">
        <v>790</v>
      </c>
      <c r="B801" s="308" t="s">
        <v>477</v>
      </c>
      <c r="C801" s="302" t="s">
        <v>203</v>
      </c>
      <c r="D801" s="302" t="s">
        <v>478</v>
      </c>
      <c r="E801" s="302"/>
      <c r="F801" s="302"/>
      <c r="G801" s="303">
        <v>12050249.189999999</v>
      </c>
      <c r="H801" s="303">
        <v>7715560.4800000004</v>
      </c>
      <c r="I801" s="303">
        <v>7466671.4199999999</v>
      </c>
    </row>
    <row r="802" spans="1:9" ht="31.2" outlineLevel="3">
      <c r="A802" s="301">
        <v>791</v>
      </c>
      <c r="B802" s="308" t="s">
        <v>694</v>
      </c>
      <c r="C802" s="302" t="s">
        <v>203</v>
      </c>
      <c r="D802" s="302" t="s">
        <v>478</v>
      </c>
      <c r="E802" s="302" t="s">
        <v>695</v>
      </c>
      <c r="F802" s="302"/>
      <c r="G802" s="303">
        <v>5963394.5800000001</v>
      </c>
      <c r="H802" s="303">
        <v>4162254.18</v>
      </c>
      <c r="I802" s="303">
        <v>4027987.91</v>
      </c>
    </row>
    <row r="803" spans="1:9" ht="31.2" outlineLevel="4">
      <c r="A803" s="301">
        <v>792</v>
      </c>
      <c r="B803" s="308" t="s">
        <v>696</v>
      </c>
      <c r="C803" s="302" t="s">
        <v>203</v>
      </c>
      <c r="D803" s="302" t="s">
        <v>478</v>
      </c>
      <c r="E803" s="302" t="s">
        <v>697</v>
      </c>
      <c r="F803" s="302"/>
      <c r="G803" s="303">
        <v>5963394.5800000001</v>
      </c>
      <c r="H803" s="303">
        <v>4162254.18</v>
      </c>
      <c r="I803" s="303">
        <v>4027987.91</v>
      </c>
    </row>
    <row r="804" spans="1:9" ht="93.6" outlineLevel="5">
      <c r="A804" s="301">
        <v>793</v>
      </c>
      <c r="B804" s="308" t="s">
        <v>781</v>
      </c>
      <c r="C804" s="302" t="s">
        <v>203</v>
      </c>
      <c r="D804" s="302" t="s">
        <v>478</v>
      </c>
      <c r="E804" s="302" t="s">
        <v>782</v>
      </c>
      <c r="F804" s="302"/>
      <c r="G804" s="303">
        <v>5383688.5499999998</v>
      </c>
      <c r="H804" s="303">
        <v>4162254.18</v>
      </c>
      <c r="I804" s="303">
        <v>4027987.91</v>
      </c>
    </row>
    <row r="805" spans="1:9" ht="46.8" outlineLevel="6">
      <c r="A805" s="301">
        <v>794</v>
      </c>
      <c r="B805" s="308" t="s">
        <v>639</v>
      </c>
      <c r="C805" s="302" t="s">
        <v>203</v>
      </c>
      <c r="D805" s="302" t="s">
        <v>478</v>
      </c>
      <c r="E805" s="302" t="s">
        <v>782</v>
      </c>
      <c r="F805" s="302" t="s">
        <v>640</v>
      </c>
      <c r="G805" s="303">
        <v>5383688.5499999998</v>
      </c>
      <c r="H805" s="303">
        <v>4162254.18</v>
      </c>
      <c r="I805" s="303">
        <v>4027987.91</v>
      </c>
    </row>
    <row r="806" spans="1:9" ht="15.6" outlineLevel="7">
      <c r="A806" s="301">
        <v>795</v>
      </c>
      <c r="B806" s="308" t="s">
        <v>641</v>
      </c>
      <c r="C806" s="302" t="s">
        <v>203</v>
      </c>
      <c r="D806" s="302" t="s">
        <v>478</v>
      </c>
      <c r="E806" s="302" t="s">
        <v>782</v>
      </c>
      <c r="F806" s="302" t="s">
        <v>642</v>
      </c>
      <c r="G806" s="303">
        <v>5383688.5499999998</v>
      </c>
      <c r="H806" s="303">
        <v>4162254.18</v>
      </c>
      <c r="I806" s="303">
        <v>4027987.91</v>
      </c>
    </row>
    <row r="807" spans="1:9" ht="140.4" outlineLevel="5">
      <c r="A807" s="301">
        <v>796</v>
      </c>
      <c r="B807" s="309" t="s">
        <v>934</v>
      </c>
      <c r="C807" s="302" t="s">
        <v>203</v>
      </c>
      <c r="D807" s="302" t="s">
        <v>478</v>
      </c>
      <c r="E807" s="302" t="s">
        <v>935</v>
      </c>
      <c r="F807" s="302"/>
      <c r="G807" s="303">
        <v>84221.17</v>
      </c>
      <c r="H807" s="303">
        <v>0</v>
      </c>
      <c r="I807" s="303">
        <v>0</v>
      </c>
    </row>
    <row r="808" spans="1:9" ht="46.8" outlineLevel="6">
      <c r="A808" s="301">
        <v>797</v>
      </c>
      <c r="B808" s="308" t="s">
        <v>639</v>
      </c>
      <c r="C808" s="302" t="s">
        <v>203</v>
      </c>
      <c r="D808" s="302" t="s">
        <v>478</v>
      </c>
      <c r="E808" s="302" t="s">
        <v>935</v>
      </c>
      <c r="F808" s="302" t="s">
        <v>640</v>
      </c>
      <c r="G808" s="303">
        <v>84221.17</v>
      </c>
      <c r="H808" s="303">
        <v>0</v>
      </c>
      <c r="I808" s="303">
        <v>0</v>
      </c>
    </row>
    <row r="809" spans="1:9" ht="15.6" outlineLevel="7">
      <c r="A809" s="301">
        <v>798</v>
      </c>
      <c r="B809" s="308" t="s">
        <v>641</v>
      </c>
      <c r="C809" s="302" t="s">
        <v>203</v>
      </c>
      <c r="D809" s="302" t="s">
        <v>478</v>
      </c>
      <c r="E809" s="302" t="s">
        <v>935</v>
      </c>
      <c r="F809" s="302" t="s">
        <v>642</v>
      </c>
      <c r="G809" s="303">
        <v>84221.17</v>
      </c>
      <c r="H809" s="303">
        <v>0</v>
      </c>
      <c r="I809" s="303">
        <v>0</v>
      </c>
    </row>
    <row r="810" spans="1:9" ht="202.8" outlineLevel="5">
      <c r="A810" s="301">
        <v>799</v>
      </c>
      <c r="B810" s="309" t="s">
        <v>1265</v>
      </c>
      <c r="C810" s="302" t="s">
        <v>203</v>
      </c>
      <c r="D810" s="302" t="s">
        <v>478</v>
      </c>
      <c r="E810" s="302" t="s">
        <v>1266</v>
      </c>
      <c r="F810" s="302"/>
      <c r="G810" s="303">
        <v>874.94</v>
      </c>
      <c r="H810" s="303">
        <v>0</v>
      </c>
      <c r="I810" s="303">
        <v>0</v>
      </c>
    </row>
    <row r="811" spans="1:9" ht="46.8" outlineLevel="6">
      <c r="A811" s="301">
        <v>800</v>
      </c>
      <c r="B811" s="308" t="s">
        <v>639</v>
      </c>
      <c r="C811" s="302" t="s">
        <v>203</v>
      </c>
      <c r="D811" s="302" t="s">
        <v>478</v>
      </c>
      <c r="E811" s="302" t="s">
        <v>1266</v>
      </c>
      <c r="F811" s="302" t="s">
        <v>640</v>
      </c>
      <c r="G811" s="303">
        <v>874.94</v>
      </c>
      <c r="H811" s="303">
        <v>0</v>
      </c>
      <c r="I811" s="303">
        <v>0</v>
      </c>
    </row>
    <row r="812" spans="1:9" ht="15.6" outlineLevel="7">
      <c r="A812" s="301">
        <v>801</v>
      </c>
      <c r="B812" s="308" t="s">
        <v>641</v>
      </c>
      <c r="C812" s="302" t="s">
        <v>203</v>
      </c>
      <c r="D812" s="302" t="s">
        <v>478</v>
      </c>
      <c r="E812" s="302" t="s">
        <v>1266</v>
      </c>
      <c r="F812" s="302" t="s">
        <v>642</v>
      </c>
      <c r="G812" s="303">
        <v>874.94</v>
      </c>
      <c r="H812" s="303">
        <v>0</v>
      </c>
      <c r="I812" s="303">
        <v>0</v>
      </c>
    </row>
    <row r="813" spans="1:9" ht="140.4" outlineLevel="5">
      <c r="A813" s="301">
        <v>802</v>
      </c>
      <c r="B813" s="309" t="s">
        <v>1133</v>
      </c>
      <c r="C813" s="302" t="s">
        <v>203</v>
      </c>
      <c r="D813" s="302" t="s">
        <v>478</v>
      </c>
      <c r="E813" s="302" t="s">
        <v>1132</v>
      </c>
      <c r="F813" s="302"/>
      <c r="G813" s="303">
        <v>125868.72</v>
      </c>
      <c r="H813" s="303">
        <v>0</v>
      </c>
      <c r="I813" s="303">
        <v>0</v>
      </c>
    </row>
    <row r="814" spans="1:9" ht="46.8" outlineLevel="6">
      <c r="A814" s="301">
        <v>803</v>
      </c>
      <c r="B814" s="308" t="s">
        <v>639</v>
      </c>
      <c r="C814" s="302" t="s">
        <v>203</v>
      </c>
      <c r="D814" s="302" t="s">
        <v>478</v>
      </c>
      <c r="E814" s="302" t="s">
        <v>1132</v>
      </c>
      <c r="F814" s="302" t="s">
        <v>640</v>
      </c>
      <c r="G814" s="303">
        <v>125868.72</v>
      </c>
      <c r="H814" s="303">
        <v>0</v>
      </c>
      <c r="I814" s="303">
        <v>0</v>
      </c>
    </row>
    <row r="815" spans="1:9" ht="15.6" outlineLevel="7">
      <c r="A815" s="301">
        <v>804</v>
      </c>
      <c r="B815" s="308" t="s">
        <v>641</v>
      </c>
      <c r="C815" s="302" t="s">
        <v>203</v>
      </c>
      <c r="D815" s="302" t="s">
        <v>478</v>
      </c>
      <c r="E815" s="302" t="s">
        <v>1132</v>
      </c>
      <c r="F815" s="302" t="s">
        <v>642</v>
      </c>
      <c r="G815" s="303">
        <v>125868.72</v>
      </c>
      <c r="H815" s="303">
        <v>0</v>
      </c>
      <c r="I815" s="303">
        <v>0</v>
      </c>
    </row>
    <row r="816" spans="1:9" ht="187.2" outlineLevel="5">
      <c r="A816" s="301">
        <v>805</v>
      </c>
      <c r="B816" s="309" t="s">
        <v>1267</v>
      </c>
      <c r="C816" s="302" t="s">
        <v>203</v>
      </c>
      <c r="D816" s="302" t="s">
        <v>478</v>
      </c>
      <c r="E816" s="302" t="s">
        <v>1268</v>
      </c>
      <c r="F816" s="302"/>
      <c r="G816" s="303">
        <v>21357.5</v>
      </c>
      <c r="H816" s="303">
        <v>0</v>
      </c>
      <c r="I816" s="303">
        <v>0</v>
      </c>
    </row>
    <row r="817" spans="1:9" ht="46.8" outlineLevel="6">
      <c r="A817" s="301">
        <v>806</v>
      </c>
      <c r="B817" s="308" t="s">
        <v>639</v>
      </c>
      <c r="C817" s="302" t="s">
        <v>203</v>
      </c>
      <c r="D817" s="302" t="s">
        <v>478</v>
      </c>
      <c r="E817" s="302" t="s">
        <v>1268</v>
      </c>
      <c r="F817" s="302" t="s">
        <v>640</v>
      </c>
      <c r="G817" s="303">
        <v>21357.5</v>
      </c>
      <c r="H817" s="303">
        <v>0</v>
      </c>
      <c r="I817" s="303">
        <v>0</v>
      </c>
    </row>
    <row r="818" spans="1:9" ht="15.6" outlineLevel="7">
      <c r="A818" s="301">
        <v>807</v>
      </c>
      <c r="B818" s="308" t="s">
        <v>641</v>
      </c>
      <c r="C818" s="302" t="s">
        <v>203</v>
      </c>
      <c r="D818" s="302" t="s">
        <v>478</v>
      </c>
      <c r="E818" s="302" t="s">
        <v>1268</v>
      </c>
      <c r="F818" s="302" t="s">
        <v>642</v>
      </c>
      <c r="G818" s="303">
        <v>21357.5</v>
      </c>
      <c r="H818" s="303">
        <v>0</v>
      </c>
      <c r="I818" s="303">
        <v>0</v>
      </c>
    </row>
    <row r="819" spans="1:9" ht="265.2" outlineLevel="5">
      <c r="A819" s="301">
        <v>808</v>
      </c>
      <c r="B819" s="309" t="s">
        <v>1269</v>
      </c>
      <c r="C819" s="302" t="s">
        <v>203</v>
      </c>
      <c r="D819" s="302" t="s">
        <v>478</v>
      </c>
      <c r="E819" s="302" t="s">
        <v>1270</v>
      </c>
      <c r="F819" s="302"/>
      <c r="G819" s="303">
        <v>5395.1</v>
      </c>
      <c r="H819" s="303">
        <v>0</v>
      </c>
      <c r="I819" s="303">
        <v>0</v>
      </c>
    </row>
    <row r="820" spans="1:9" ht="46.8" outlineLevel="6">
      <c r="A820" s="301">
        <v>809</v>
      </c>
      <c r="B820" s="308" t="s">
        <v>639</v>
      </c>
      <c r="C820" s="302" t="s">
        <v>203</v>
      </c>
      <c r="D820" s="302" t="s">
        <v>478</v>
      </c>
      <c r="E820" s="302" t="s">
        <v>1270</v>
      </c>
      <c r="F820" s="302" t="s">
        <v>640</v>
      </c>
      <c r="G820" s="303">
        <v>5395.1</v>
      </c>
      <c r="H820" s="303">
        <v>0</v>
      </c>
      <c r="I820" s="303">
        <v>0</v>
      </c>
    </row>
    <row r="821" spans="1:9" ht="15.6" outlineLevel="7">
      <c r="A821" s="301">
        <v>810</v>
      </c>
      <c r="B821" s="308" t="s">
        <v>641</v>
      </c>
      <c r="C821" s="302" t="s">
        <v>203</v>
      </c>
      <c r="D821" s="302" t="s">
        <v>478</v>
      </c>
      <c r="E821" s="302" t="s">
        <v>1270</v>
      </c>
      <c r="F821" s="302" t="s">
        <v>642</v>
      </c>
      <c r="G821" s="303">
        <v>5395.1</v>
      </c>
      <c r="H821" s="303">
        <v>0</v>
      </c>
      <c r="I821" s="303">
        <v>0</v>
      </c>
    </row>
    <row r="822" spans="1:9" ht="218.4" outlineLevel="5">
      <c r="A822" s="301">
        <v>811</v>
      </c>
      <c r="B822" s="309" t="s">
        <v>962</v>
      </c>
      <c r="C822" s="302" t="s">
        <v>203</v>
      </c>
      <c r="D822" s="302" t="s">
        <v>478</v>
      </c>
      <c r="E822" s="302" t="s">
        <v>963</v>
      </c>
      <c r="F822" s="302"/>
      <c r="G822" s="303">
        <v>341988.6</v>
      </c>
      <c r="H822" s="303">
        <v>0</v>
      </c>
      <c r="I822" s="303">
        <v>0</v>
      </c>
    </row>
    <row r="823" spans="1:9" ht="46.8" outlineLevel="6">
      <c r="A823" s="301">
        <v>812</v>
      </c>
      <c r="B823" s="308" t="s">
        <v>639</v>
      </c>
      <c r="C823" s="302" t="s">
        <v>203</v>
      </c>
      <c r="D823" s="302" t="s">
        <v>478</v>
      </c>
      <c r="E823" s="302" t="s">
        <v>963</v>
      </c>
      <c r="F823" s="302" t="s">
        <v>640</v>
      </c>
      <c r="G823" s="303">
        <v>341988.6</v>
      </c>
      <c r="H823" s="303">
        <v>0</v>
      </c>
      <c r="I823" s="303">
        <v>0</v>
      </c>
    </row>
    <row r="824" spans="1:9" ht="15.6" outlineLevel="7">
      <c r="A824" s="301">
        <v>813</v>
      </c>
      <c r="B824" s="308" t="s">
        <v>641</v>
      </c>
      <c r="C824" s="302" t="s">
        <v>203</v>
      </c>
      <c r="D824" s="302" t="s">
        <v>478</v>
      </c>
      <c r="E824" s="302" t="s">
        <v>963</v>
      </c>
      <c r="F824" s="302" t="s">
        <v>642</v>
      </c>
      <c r="G824" s="303">
        <v>341988.6</v>
      </c>
      <c r="H824" s="303">
        <v>0</v>
      </c>
      <c r="I824" s="303">
        <v>0</v>
      </c>
    </row>
    <row r="825" spans="1:9" ht="31.2" outlineLevel="3">
      <c r="A825" s="301">
        <v>814</v>
      </c>
      <c r="B825" s="308" t="s">
        <v>783</v>
      </c>
      <c r="C825" s="302" t="s">
        <v>203</v>
      </c>
      <c r="D825" s="302" t="s">
        <v>478</v>
      </c>
      <c r="E825" s="302" t="s">
        <v>784</v>
      </c>
      <c r="F825" s="302"/>
      <c r="G825" s="303">
        <v>6086854.6100000003</v>
      </c>
      <c r="H825" s="303">
        <v>3553306.3</v>
      </c>
      <c r="I825" s="303">
        <v>3438683.51</v>
      </c>
    </row>
    <row r="826" spans="1:9" ht="46.8" outlineLevel="4">
      <c r="A826" s="301">
        <v>815</v>
      </c>
      <c r="B826" s="308" t="s">
        <v>785</v>
      </c>
      <c r="C826" s="302" t="s">
        <v>203</v>
      </c>
      <c r="D826" s="302" t="s">
        <v>478</v>
      </c>
      <c r="E826" s="302" t="s">
        <v>786</v>
      </c>
      <c r="F826" s="302"/>
      <c r="G826" s="303">
        <v>6086854.6100000003</v>
      </c>
      <c r="H826" s="303">
        <v>3553306.3</v>
      </c>
      <c r="I826" s="303">
        <v>3438683.51</v>
      </c>
    </row>
    <row r="827" spans="1:9" ht="124.8" outlineLevel="5">
      <c r="A827" s="301">
        <v>816</v>
      </c>
      <c r="B827" s="309" t="s">
        <v>787</v>
      </c>
      <c r="C827" s="302" t="s">
        <v>203</v>
      </c>
      <c r="D827" s="302" t="s">
        <v>478</v>
      </c>
      <c r="E827" s="302" t="s">
        <v>788</v>
      </c>
      <c r="F827" s="302"/>
      <c r="G827" s="303">
        <v>5516238.0099999998</v>
      </c>
      <c r="H827" s="303">
        <v>3553306.3</v>
      </c>
      <c r="I827" s="303">
        <v>3438683.51</v>
      </c>
    </row>
    <row r="828" spans="1:9" ht="46.8" outlineLevel="6">
      <c r="A828" s="301">
        <v>817</v>
      </c>
      <c r="B828" s="308" t="s">
        <v>639</v>
      </c>
      <c r="C828" s="302" t="s">
        <v>203</v>
      </c>
      <c r="D828" s="302" t="s">
        <v>478</v>
      </c>
      <c r="E828" s="302" t="s">
        <v>788</v>
      </c>
      <c r="F828" s="302" t="s">
        <v>640</v>
      </c>
      <c r="G828" s="303">
        <v>5516238.0099999998</v>
      </c>
      <c r="H828" s="303">
        <v>3553306.3</v>
      </c>
      <c r="I828" s="303">
        <v>3438683.51</v>
      </c>
    </row>
    <row r="829" spans="1:9" ht="15.6" outlineLevel="7">
      <c r="A829" s="301">
        <v>818</v>
      </c>
      <c r="B829" s="308" t="s">
        <v>641</v>
      </c>
      <c r="C829" s="302" t="s">
        <v>203</v>
      </c>
      <c r="D829" s="302" t="s">
        <v>478</v>
      </c>
      <c r="E829" s="302" t="s">
        <v>788</v>
      </c>
      <c r="F829" s="302" t="s">
        <v>642</v>
      </c>
      <c r="G829" s="303">
        <v>5516238.0099999998</v>
      </c>
      <c r="H829" s="303">
        <v>3553306.3</v>
      </c>
      <c r="I829" s="303">
        <v>3438683.51</v>
      </c>
    </row>
    <row r="830" spans="1:9" ht="156" outlineLevel="5">
      <c r="A830" s="301">
        <v>819</v>
      </c>
      <c r="B830" s="309" t="s">
        <v>964</v>
      </c>
      <c r="C830" s="302" t="s">
        <v>203</v>
      </c>
      <c r="D830" s="302" t="s">
        <v>478</v>
      </c>
      <c r="E830" s="302" t="s">
        <v>965</v>
      </c>
      <c r="F830" s="302"/>
      <c r="G830" s="303">
        <v>157791.29</v>
      </c>
      <c r="H830" s="303">
        <v>0</v>
      </c>
      <c r="I830" s="303">
        <v>0</v>
      </c>
    </row>
    <row r="831" spans="1:9" ht="46.8" outlineLevel="6">
      <c r="A831" s="301">
        <v>820</v>
      </c>
      <c r="B831" s="308" t="s">
        <v>639</v>
      </c>
      <c r="C831" s="302" t="s">
        <v>203</v>
      </c>
      <c r="D831" s="302" t="s">
        <v>478</v>
      </c>
      <c r="E831" s="302" t="s">
        <v>965</v>
      </c>
      <c r="F831" s="302" t="s">
        <v>640</v>
      </c>
      <c r="G831" s="303">
        <v>157791.29</v>
      </c>
      <c r="H831" s="303">
        <v>0</v>
      </c>
      <c r="I831" s="303">
        <v>0</v>
      </c>
    </row>
    <row r="832" spans="1:9" ht="15.6" outlineLevel="7">
      <c r="A832" s="301">
        <v>821</v>
      </c>
      <c r="B832" s="308" t="s">
        <v>641</v>
      </c>
      <c r="C832" s="302" t="s">
        <v>203</v>
      </c>
      <c r="D832" s="302" t="s">
        <v>478</v>
      </c>
      <c r="E832" s="302" t="s">
        <v>965</v>
      </c>
      <c r="F832" s="302" t="s">
        <v>642</v>
      </c>
      <c r="G832" s="303">
        <v>157791.29</v>
      </c>
      <c r="H832" s="303">
        <v>0</v>
      </c>
      <c r="I832" s="303">
        <v>0</v>
      </c>
    </row>
    <row r="833" spans="1:9" ht="218.4" outlineLevel="5">
      <c r="A833" s="301">
        <v>822</v>
      </c>
      <c r="B833" s="309" t="s">
        <v>1278</v>
      </c>
      <c r="C833" s="302" t="s">
        <v>203</v>
      </c>
      <c r="D833" s="302" t="s">
        <v>478</v>
      </c>
      <c r="E833" s="302" t="s">
        <v>1279</v>
      </c>
      <c r="F833" s="302"/>
      <c r="G833" s="303">
        <v>16139.36</v>
      </c>
      <c r="H833" s="303">
        <v>0</v>
      </c>
      <c r="I833" s="303">
        <v>0</v>
      </c>
    </row>
    <row r="834" spans="1:9" ht="46.8" outlineLevel="6">
      <c r="A834" s="301">
        <v>823</v>
      </c>
      <c r="B834" s="308" t="s">
        <v>639</v>
      </c>
      <c r="C834" s="302" t="s">
        <v>203</v>
      </c>
      <c r="D834" s="302" t="s">
        <v>478</v>
      </c>
      <c r="E834" s="302" t="s">
        <v>1279</v>
      </c>
      <c r="F834" s="302" t="s">
        <v>640</v>
      </c>
      <c r="G834" s="303">
        <v>16139.36</v>
      </c>
      <c r="H834" s="303">
        <v>0</v>
      </c>
      <c r="I834" s="303">
        <v>0</v>
      </c>
    </row>
    <row r="835" spans="1:9" ht="15.6" outlineLevel="7">
      <c r="A835" s="301">
        <v>824</v>
      </c>
      <c r="B835" s="308" t="s">
        <v>641</v>
      </c>
      <c r="C835" s="302" t="s">
        <v>203</v>
      </c>
      <c r="D835" s="302" t="s">
        <v>478</v>
      </c>
      <c r="E835" s="302" t="s">
        <v>1279</v>
      </c>
      <c r="F835" s="302" t="s">
        <v>642</v>
      </c>
      <c r="G835" s="303">
        <v>16139.36</v>
      </c>
      <c r="H835" s="303">
        <v>0</v>
      </c>
      <c r="I835" s="303">
        <v>0</v>
      </c>
    </row>
    <row r="836" spans="1:9" ht="202.8" outlineLevel="5">
      <c r="A836" s="301">
        <v>825</v>
      </c>
      <c r="B836" s="309" t="s">
        <v>1280</v>
      </c>
      <c r="C836" s="302" t="s">
        <v>203</v>
      </c>
      <c r="D836" s="302" t="s">
        <v>478</v>
      </c>
      <c r="E836" s="302" t="s">
        <v>1281</v>
      </c>
      <c r="F836" s="302"/>
      <c r="G836" s="303">
        <v>21357.5</v>
      </c>
      <c r="H836" s="303">
        <v>0</v>
      </c>
      <c r="I836" s="303">
        <v>0</v>
      </c>
    </row>
    <row r="837" spans="1:9" ht="46.8" outlineLevel="6">
      <c r="A837" s="301">
        <v>826</v>
      </c>
      <c r="B837" s="308" t="s">
        <v>639</v>
      </c>
      <c r="C837" s="302" t="s">
        <v>203</v>
      </c>
      <c r="D837" s="302" t="s">
        <v>478</v>
      </c>
      <c r="E837" s="302" t="s">
        <v>1281</v>
      </c>
      <c r="F837" s="302" t="s">
        <v>640</v>
      </c>
      <c r="G837" s="303">
        <v>21357.5</v>
      </c>
      <c r="H837" s="303">
        <v>0</v>
      </c>
      <c r="I837" s="303">
        <v>0</v>
      </c>
    </row>
    <row r="838" spans="1:9" ht="15.6" outlineLevel="7">
      <c r="A838" s="301">
        <v>827</v>
      </c>
      <c r="B838" s="308" t="s">
        <v>641</v>
      </c>
      <c r="C838" s="302" t="s">
        <v>203</v>
      </c>
      <c r="D838" s="302" t="s">
        <v>478</v>
      </c>
      <c r="E838" s="302" t="s">
        <v>1281</v>
      </c>
      <c r="F838" s="302" t="s">
        <v>642</v>
      </c>
      <c r="G838" s="303">
        <v>21357.5</v>
      </c>
      <c r="H838" s="303">
        <v>0</v>
      </c>
      <c r="I838" s="303">
        <v>0</v>
      </c>
    </row>
    <row r="839" spans="1:9" ht="296.39999999999998" outlineLevel="5">
      <c r="A839" s="301">
        <v>828</v>
      </c>
      <c r="B839" s="309" t="s">
        <v>1282</v>
      </c>
      <c r="C839" s="302" t="s">
        <v>203</v>
      </c>
      <c r="D839" s="302" t="s">
        <v>478</v>
      </c>
      <c r="E839" s="302" t="s">
        <v>1283</v>
      </c>
      <c r="F839" s="302"/>
      <c r="G839" s="303">
        <v>4607.05</v>
      </c>
      <c r="H839" s="303">
        <v>0</v>
      </c>
      <c r="I839" s="303">
        <v>0</v>
      </c>
    </row>
    <row r="840" spans="1:9" ht="46.8" outlineLevel="6">
      <c r="A840" s="301">
        <v>829</v>
      </c>
      <c r="B840" s="308" t="s">
        <v>639</v>
      </c>
      <c r="C840" s="302" t="s">
        <v>203</v>
      </c>
      <c r="D840" s="302" t="s">
        <v>478</v>
      </c>
      <c r="E840" s="302" t="s">
        <v>1283</v>
      </c>
      <c r="F840" s="302" t="s">
        <v>640</v>
      </c>
      <c r="G840" s="303">
        <v>4607.05</v>
      </c>
      <c r="H840" s="303">
        <v>0</v>
      </c>
      <c r="I840" s="303">
        <v>0</v>
      </c>
    </row>
    <row r="841" spans="1:9" ht="15.6" outlineLevel="7">
      <c r="A841" s="301">
        <v>830</v>
      </c>
      <c r="B841" s="308" t="s">
        <v>641</v>
      </c>
      <c r="C841" s="302" t="s">
        <v>203</v>
      </c>
      <c r="D841" s="302" t="s">
        <v>478</v>
      </c>
      <c r="E841" s="302" t="s">
        <v>1283</v>
      </c>
      <c r="F841" s="302" t="s">
        <v>642</v>
      </c>
      <c r="G841" s="303">
        <v>4607.05</v>
      </c>
      <c r="H841" s="303">
        <v>0</v>
      </c>
      <c r="I841" s="303">
        <v>0</v>
      </c>
    </row>
    <row r="842" spans="1:9" ht="234" outlineLevel="5">
      <c r="A842" s="301">
        <v>831</v>
      </c>
      <c r="B842" s="309" t="s">
        <v>966</v>
      </c>
      <c r="C842" s="302" t="s">
        <v>203</v>
      </c>
      <c r="D842" s="302" t="s">
        <v>478</v>
      </c>
      <c r="E842" s="302" t="s">
        <v>967</v>
      </c>
      <c r="F842" s="302"/>
      <c r="G842" s="303">
        <v>370721.4</v>
      </c>
      <c r="H842" s="303">
        <v>0</v>
      </c>
      <c r="I842" s="303">
        <v>0</v>
      </c>
    </row>
    <row r="843" spans="1:9" ht="46.8" outlineLevel="6">
      <c r="A843" s="301">
        <v>832</v>
      </c>
      <c r="B843" s="308" t="s">
        <v>639</v>
      </c>
      <c r="C843" s="302" t="s">
        <v>203</v>
      </c>
      <c r="D843" s="302" t="s">
        <v>478</v>
      </c>
      <c r="E843" s="302" t="s">
        <v>967</v>
      </c>
      <c r="F843" s="302" t="s">
        <v>640</v>
      </c>
      <c r="G843" s="303">
        <v>370721.4</v>
      </c>
      <c r="H843" s="303">
        <v>0</v>
      </c>
      <c r="I843" s="303">
        <v>0</v>
      </c>
    </row>
    <row r="844" spans="1:9" ht="15.6" outlineLevel="7">
      <c r="A844" s="301">
        <v>833</v>
      </c>
      <c r="B844" s="308" t="s">
        <v>641</v>
      </c>
      <c r="C844" s="302" t="s">
        <v>203</v>
      </c>
      <c r="D844" s="302" t="s">
        <v>478</v>
      </c>
      <c r="E844" s="302" t="s">
        <v>967</v>
      </c>
      <c r="F844" s="302" t="s">
        <v>642</v>
      </c>
      <c r="G844" s="303">
        <v>370721.4</v>
      </c>
      <c r="H844" s="303">
        <v>0</v>
      </c>
      <c r="I844" s="303">
        <v>0</v>
      </c>
    </row>
    <row r="845" spans="1:9" ht="15.6" outlineLevel="2">
      <c r="A845" s="301">
        <v>834</v>
      </c>
      <c r="B845" s="308" t="s">
        <v>479</v>
      </c>
      <c r="C845" s="302" t="s">
        <v>203</v>
      </c>
      <c r="D845" s="302" t="s">
        <v>480</v>
      </c>
      <c r="E845" s="302"/>
      <c r="F845" s="302"/>
      <c r="G845" s="303">
        <v>5352027.57</v>
      </c>
      <c r="H845" s="303">
        <v>4036735.25</v>
      </c>
      <c r="I845" s="303">
        <v>3916782.5</v>
      </c>
    </row>
    <row r="846" spans="1:9" ht="31.2" outlineLevel="3">
      <c r="A846" s="301">
        <v>835</v>
      </c>
      <c r="B846" s="308" t="s">
        <v>789</v>
      </c>
      <c r="C846" s="302" t="s">
        <v>203</v>
      </c>
      <c r="D846" s="302" t="s">
        <v>480</v>
      </c>
      <c r="E846" s="302" t="s">
        <v>790</v>
      </c>
      <c r="F846" s="302"/>
      <c r="G846" s="303">
        <v>5352027.57</v>
      </c>
      <c r="H846" s="303">
        <v>4036735.25</v>
      </c>
      <c r="I846" s="303">
        <v>3916782.5</v>
      </c>
    </row>
    <row r="847" spans="1:9" ht="31.2" outlineLevel="4">
      <c r="A847" s="301">
        <v>836</v>
      </c>
      <c r="B847" s="308" t="s">
        <v>791</v>
      </c>
      <c r="C847" s="302" t="s">
        <v>203</v>
      </c>
      <c r="D847" s="302" t="s">
        <v>480</v>
      </c>
      <c r="E847" s="302" t="s">
        <v>792</v>
      </c>
      <c r="F847" s="302"/>
      <c r="G847" s="303">
        <v>5285864.57</v>
      </c>
      <c r="H847" s="303">
        <v>4036735.25</v>
      </c>
      <c r="I847" s="303">
        <v>3916782.5</v>
      </c>
    </row>
    <row r="848" spans="1:9" ht="93.6" outlineLevel="5">
      <c r="A848" s="301">
        <v>837</v>
      </c>
      <c r="B848" s="308" t="s">
        <v>793</v>
      </c>
      <c r="C848" s="302" t="s">
        <v>203</v>
      </c>
      <c r="D848" s="302" t="s">
        <v>480</v>
      </c>
      <c r="E848" s="302" t="s">
        <v>794</v>
      </c>
      <c r="F848" s="302"/>
      <c r="G848" s="303">
        <v>4796811.8600000003</v>
      </c>
      <c r="H848" s="303">
        <v>3718535.25</v>
      </c>
      <c r="I848" s="303">
        <v>3598582.5</v>
      </c>
    </row>
    <row r="849" spans="1:9" ht="46.8" outlineLevel="6">
      <c r="A849" s="301">
        <v>838</v>
      </c>
      <c r="B849" s="308" t="s">
        <v>639</v>
      </c>
      <c r="C849" s="302" t="s">
        <v>203</v>
      </c>
      <c r="D849" s="302" t="s">
        <v>480</v>
      </c>
      <c r="E849" s="302" t="s">
        <v>794</v>
      </c>
      <c r="F849" s="302" t="s">
        <v>640</v>
      </c>
      <c r="G849" s="303">
        <v>4796811.8600000003</v>
      </c>
      <c r="H849" s="303">
        <v>3718535.25</v>
      </c>
      <c r="I849" s="303">
        <v>3598582.5</v>
      </c>
    </row>
    <row r="850" spans="1:9" ht="15.6" outlineLevel="7">
      <c r="A850" s="301">
        <v>839</v>
      </c>
      <c r="B850" s="308" t="s">
        <v>641</v>
      </c>
      <c r="C850" s="302" t="s">
        <v>203</v>
      </c>
      <c r="D850" s="302" t="s">
        <v>480</v>
      </c>
      <c r="E850" s="302" t="s">
        <v>794</v>
      </c>
      <c r="F850" s="302" t="s">
        <v>642</v>
      </c>
      <c r="G850" s="303">
        <v>4796811.8600000003</v>
      </c>
      <c r="H850" s="303">
        <v>3718535.25</v>
      </c>
      <c r="I850" s="303">
        <v>3598582.5</v>
      </c>
    </row>
    <row r="851" spans="1:9" ht="265.2" outlineLevel="5">
      <c r="A851" s="301">
        <v>840</v>
      </c>
      <c r="B851" s="309" t="s">
        <v>1272</v>
      </c>
      <c r="C851" s="302" t="s">
        <v>203</v>
      </c>
      <c r="D851" s="302" t="s">
        <v>480</v>
      </c>
      <c r="E851" s="302" t="s">
        <v>1273</v>
      </c>
      <c r="F851" s="302"/>
      <c r="G851" s="303">
        <v>6232.71</v>
      </c>
      <c r="H851" s="303">
        <v>0</v>
      </c>
      <c r="I851" s="303">
        <v>0</v>
      </c>
    </row>
    <row r="852" spans="1:9" ht="46.8" outlineLevel="6">
      <c r="A852" s="301">
        <v>841</v>
      </c>
      <c r="B852" s="308" t="s">
        <v>639</v>
      </c>
      <c r="C852" s="302" t="s">
        <v>203</v>
      </c>
      <c r="D852" s="302" t="s">
        <v>480</v>
      </c>
      <c r="E852" s="302" t="s">
        <v>1273</v>
      </c>
      <c r="F852" s="302" t="s">
        <v>640</v>
      </c>
      <c r="G852" s="303">
        <v>6232.71</v>
      </c>
      <c r="H852" s="303">
        <v>0</v>
      </c>
      <c r="I852" s="303">
        <v>0</v>
      </c>
    </row>
    <row r="853" spans="1:9" ht="15.6" outlineLevel="7">
      <c r="A853" s="301">
        <v>842</v>
      </c>
      <c r="B853" s="308" t="s">
        <v>641</v>
      </c>
      <c r="C853" s="302" t="s">
        <v>203</v>
      </c>
      <c r="D853" s="302" t="s">
        <v>480</v>
      </c>
      <c r="E853" s="302" t="s">
        <v>1273</v>
      </c>
      <c r="F853" s="302" t="s">
        <v>642</v>
      </c>
      <c r="G853" s="303">
        <v>6232.71</v>
      </c>
      <c r="H853" s="303">
        <v>0</v>
      </c>
      <c r="I853" s="303">
        <v>0</v>
      </c>
    </row>
    <row r="854" spans="1:9" ht="93.6" outlineLevel="5">
      <c r="A854" s="301">
        <v>843</v>
      </c>
      <c r="B854" s="308" t="s">
        <v>795</v>
      </c>
      <c r="C854" s="302" t="s">
        <v>203</v>
      </c>
      <c r="D854" s="302" t="s">
        <v>480</v>
      </c>
      <c r="E854" s="302" t="s">
        <v>796</v>
      </c>
      <c r="F854" s="302"/>
      <c r="G854" s="303">
        <v>318200</v>
      </c>
      <c r="H854" s="303">
        <v>318200</v>
      </c>
      <c r="I854" s="303">
        <v>318200</v>
      </c>
    </row>
    <row r="855" spans="1:9" ht="46.8" outlineLevel="6">
      <c r="A855" s="301">
        <v>844</v>
      </c>
      <c r="B855" s="308" t="s">
        <v>639</v>
      </c>
      <c r="C855" s="302" t="s">
        <v>203</v>
      </c>
      <c r="D855" s="302" t="s">
        <v>480</v>
      </c>
      <c r="E855" s="302" t="s">
        <v>796</v>
      </c>
      <c r="F855" s="302" t="s">
        <v>640</v>
      </c>
      <c r="G855" s="303">
        <v>318200</v>
      </c>
      <c r="H855" s="303">
        <v>318200</v>
      </c>
      <c r="I855" s="303">
        <v>318200</v>
      </c>
    </row>
    <row r="856" spans="1:9" ht="15.6" outlineLevel="7">
      <c r="A856" s="301">
        <v>845</v>
      </c>
      <c r="B856" s="308" t="s">
        <v>641</v>
      </c>
      <c r="C856" s="302" t="s">
        <v>203</v>
      </c>
      <c r="D856" s="302" t="s">
        <v>480</v>
      </c>
      <c r="E856" s="302" t="s">
        <v>796</v>
      </c>
      <c r="F856" s="302" t="s">
        <v>642</v>
      </c>
      <c r="G856" s="303">
        <v>318200</v>
      </c>
      <c r="H856" s="303">
        <v>318200</v>
      </c>
      <c r="I856" s="303">
        <v>318200</v>
      </c>
    </row>
    <row r="857" spans="1:9" ht="109.2" outlineLevel="5">
      <c r="A857" s="301">
        <v>846</v>
      </c>
      <c r="B857" s="309" t="s">
        <v>797</v>
      </c>
      <c r="C857" s="302" t="s">
        <v>203</v>
      </c>
      <c r="D857" s="302" t="s">
        <v>480</v>
      </c>
      <c r="E857" s="302" t="s">
        <v>798</v>
      </c>
      <c r="F857" s="302"/>
      <c r="G857" s="303">
        <v>64620</v>
      </c>
      <c r="H857" s="303">
        <v>0</v>
      </c>
      <c r="I857" s="303">
        <v>0</v>
      </c>
    </row>
    <row r="858" spans="1:9" ht="46.8" outlineLevel="6">
      <c r="A858" s="301">
        <v>847</v>
      </c>
      <c r="B858" s="308" t="s">
        <v>639</v>
      </c>
      <c r="C858" s="302" t="s">
        <v>203</v>
      </c>
      <c r="D858" s="302" t="s">
        <v>480</v>
      </c>
      <c r="E858" s="302" t="s">
        <v>798</v>
      </c>
      <c r="F858" s="302" t="s">
        <v>640</v>
      </c>
      <c r="G858" s="303">
        <v>64620</v>
      </c>
      <c r="H858" s="303">
        <v>0</v>
      </c>
      <c r="I858" s="303">
        <v>0</v>
      </c>
    </row>
    <row r="859" spans="1:9" ht="15.6" outlineLevel="7">
      <c r="A859" s="301">
        <v>848</v>
      </c>
      <c r="B859" s="308" t="s">
        <v>641</v>
      </c>
      <c r="C859" s="302" t="s">
        <v>203</v>
      </c>
      <c r="D859" s="302" t="s">
        <v>480</v>
      </c>
      <c r="E859" s="302" t="s">
        <v>798</v>
      </c>
      <c r="F859" s="302" t="s">
        <v>642</v>
      </c>
      <c r="G859" s="303">
        <v>64620</v>
      </c>
      <c r="H859" s="303">
        <v>0</v>
      </c>
      <c r="I859" s="303">
        <v>0</v>
      </c>
    </row>
    <row r="860" spans="1:9" ht="109.2" outlineLevel="5">
      <c r="A860" s="301">
        <v>849</v>
      </c>
      <c r="B860" s="309" t="s">
        <v>1274</v>
      </c>
      <c r="C860" s="302" t="s">
        <v>203</v>
      </c>
      <c r="D860" s="302" t="s">
        <v>480</v>
      </c>
      <c r="E860" s="302" t="s">
        <v>1275</v>
      </c>
      <c r="F860" s="302"/>
      <c r="G860" s="303">
        <v>100000</v>
      </c>
      <c r="H860" s="303">
        <v>0</v>
      </c>
      <c r="I860" s="303">
        <v>0</v>
      </c>
    </row>
    <row r="861" spans="1:9" ht="46.8" outlineLevel="6">
      <c r="A861" s="301">
        <v>850</v>
      </c>
      <c r="B861" s="308" t="s">
        <v>639</v>
      </c>
      <c r="C861" s="302" t="s">
        <v>203</v>
      </c>
      <c r="D861" s="302" t="s">
        <v>480</v>
      </c>
      <c r="E861" s="302" t="s">
        <v>1275</v>
      </c>
      <c r="F861" s="302" t="s">
        <v>640</v>
      </c>
      <c r="G861" s="303">
        <v>100000</v>
      </c>
      <c r="H861" s="303">
        <v>0</v>
      </c>
      <c r="I861" s="303">
        <v>0</v>
      </c>
    </row>
    <row r="862" spans="1:9" ht="15.6" outlineLevel="7">
      <c r="A862" s="301">
        <v>851</v>
      </c>
      <c r="B862" s="308" t="s">
        <v>641</v>
      </c>
      <c r="C862" s="302" t="s">
        <v>203</v>
      </c>
      <c r="D862" s="302" t="s">
        <v>480</v>
      </c>
      <c r="E862" s="302" t="s">
        <v>1275</v>
      </c>
      <c r="F862" s="302" t="s">
        <v>642</v>
      </c>
      <c r="G862" s="303">
        <v>100000</v>
      </c>
      <c r="H862" s="303">
        <v>0</v>
      </c>
      <c r="I862" s="303">
        <v>0</v>
      </c>
    </row>
    <row r="863" spans="1:9" ht="31.2" outlineLevel="4">
      <c r="A863" s="301">
        <v>852</v>
      </c>
      <c r="B863" s="308" t="s">
        <v>1135</v>
      </c>
      <c r="C863" s="302" t="s">
        <v>203</v>
      </c>
      <c r="D863" s="302" t="s">
        <v>480</v>
      </c>
      <c r="E863" s="302" t="s">
        <v>1134</v>
      </c>
      <c r="F863" s="302"/>
      <c r="G863" s="303">
        <v>66163</v>
      </c>
      <c r="H863" s="303">
        <v>0</v>
      </c>
      <c r="I863" s="303">
        <v>0</v>
      </c>
    </row>
    <row r="864" spans="1:9" ht="109.2" outlineLevel="5">
      <c r="A864" s="301">
        <v>853</v>
      </c>
      <c r="B864" s="309" t="s">
        <v>1276</v>
      </c>
      <c r="C864" s="302" t="s">
        <v>203</v>
      </c>
      <c r="D864" s="302" t="s">
        <v>480</v>
      </c>
      <c r="E864" s="302" t="s">
        <v>1277</v>
      </c>
      <c r="F864" s="302"/>
      <c r="G864" s="303">
        <v>64864.86</v>
      </c>
      <c r="H864" s="303">
        <v>0</v>
      </c>
      <c r="I864" s="303">
        <v>0</v>
      </c>
    </row>
    <row r="865" spans="1:9" ht="46.8" outlineLevel="6">
      <c r="A865" s="301">
        <v>854</v>
      </c>
      <c r="B865" s="308" t="s">
        <v>639</v>
      </c>
      <c r="C865" s="302" t="s">
        <v>203</v>
      </c>
      <c r="D865" s="302" t="s">
        <v>480</v>
      </c>
      <c r="E865" s="302" t="s">
        <v>1277</v>
      </c>
      <c r="F865" s="302" t="s">
        <v>640</v>
      </c>
      <c r="G865" s="303">
        <v>64864.86</v>
      </c>
      <c r="H865" s="303">
        <v>0</v>
      </c>
      <c r="I865" s="303">
        <v>0</v>
      </c>
    </row>
    <row r="866" spans="1:9" ht="15.6" outlineLevel="7">
      <c r="A866" s="301">
        <v>855</v>
      </c>
      <c r="B866" s="308" t="s">
        <v>641</v>
      </c>
      <c r="C866" s="302" t="s">
        <v>203</v>
      </c>
      <c r="D866" s="302" t="s">
        <v>480</v>
      </c>
      <c r="E866" s="302" t="s">
        <v>1277</v>
      </c>
      <c r="F866" s="302" t="s">
        <v>642</v>
      </c>
      <c r="G866" s="303">
        <v>64864.86</v>
      </c>
      <c r="H866" s="303">
        <v>0</v>
      </c>
      <c r="I866" s="303">
        <v>0</v>
      </c>
    </row>
    <row r="867" spans="1:9" ht="124.8" outlineLevel="5">
      <c r="A867" s="301">
        <v>856</v>
      </c>
      <c r="B867" s="309" t="s">
        <v>1137</v>
      </c>
      <c r="C867" s="302" t="s">
        <v>203</v>
      </c>
      <c r="D867" s="302" t="s">
        <v>480</v>
      </c>
      <c r="E867" s="302" t="s">
        <v>1136</v>
      </c>
      <c r="F867" s="302"/>
      <c r="G867" s="303">
        <v>1298.1400000000001</v>
      </c>
      <c r="H867" s="303">
        <v>0</v>
      </c>
      <c r="I867" s="303">
        <v>0</v>
      </c>
    </row>
    <row r="868" spans="1:9" ht="46.8" outlineLevel="6">
      <c r="A868" s="301">
        <v>857</v>
      </c>
      <c r="B868" s="308" t="s">
        <v>639</v>
      </c>
      <c r="C868" s="302" t="s">
        <v>203</v>
      </c>
      <c r="D868" s="302" t="s">
        <v>480</v>
      </c>
      <c r="E868" s="302" t="s">
        <v>1136</v>
      </c>
      <c r="F868" s="302" t="s">
        <v>640</v>
      </c>
      <c r="G868" s="303">
        <v>1298.1400000000001</v>
      </c>
      <c r="H868" s="303">
        <v>0</v>
      </c>
      <c r="I868" s="303">
        <v>0</v>
      </c>
    </row>
    <row r="869" spans="1:9" ht="15.6" outlineLevel="7">
      <c r="A869" s="301">
        <v>858</v>
      </c>
      <c r="B869" s="308" t="s">
        <v>641</v>
      </c>
      <c r="C869" s="302" t="s">
        <v>203</v>
      </c>
      <c r="D869" s="302" t="s">
        <v>480</v>
      </c>
      <c r="E869" s="302" t="s">
        <v>1136</v>
      </c>
      <c r="F869" s="302" t="s">
        <v>642</v>
      </c>
      <c r="G869" s="303">
        <v>1298.1400000000001</v>
      </c>
      <c r="H869" s="303">
        <v>0</v>
      </c>
      <c r="I869" s="303">
        <v>0</v>
      </c>
    </row>
    <row r="870" spans="1:9" ht="15.6" outlineLevel="2">
      <c r="A870" s="301">
        <v>859</v>
      </c>
      <c r="B870" s="308" t="s">
        <v>481</v>
      </c>
      <c r="C870" s="302" t="s">
        <v>203</v>
      </c>
      <c r="D870" s="302" t="s">
        <v>482</v>
      </c>
      <c r="E870" s="302"/>
      <c r="F870" s="302"/>
      <c r="G870" s="303">
        <v>1533690</v>
      </c>
      <c r="H870" s="303">
        <v>1522500</v>
      </c>
      <c r="I870" s="303">
        <v>1522500</v>
      </c>
    </row>
    <row r="871" spans="1:9" ht="31.2" outlineLevel="3">
      <c r="A871" s="301">
        <v>860</v>
      </c>
      <c r="B871" s="308" t="s">
        <v>603</v>
      </c>
      <c r="C871" s="302" t="s">
        <v>203</v>
      </c>
      <c r="D871" s="302" t="s">
        <v>482</v>
      </c>
      <c r="E871" s="302" t="s">
        <v>604</v>
      </c>
      <c r="F871" s="302"/>
      <c r="G871" s="303">
        <v>1533690</v>
      </c>
      <c r="H871" s="303">
        <v>1522500</v>
      </c>
      <c r="I871" s="303">
        <v>1522500</v>
      </c>
    </row>
    <row r="872" spans="1:9" ht="46.8" outlineLevel="4">
      <c r="A872" s="301">
        <v>861</v>
      </c>
      <c r="B872" s="308" t="s">
        <v>799</v>
      </c>
      <c r="C872" s="302" t="s">
        <v>203</v>
      </c>
      <c r="D872" s="302" t="s">
        <v>482</v>
      </c>
      <c r="E872" s="302" t="s">
        <v>800</v>
      </c>
      <c r="F872" s="302"/>
      <c r="G872" s="303">
        <v>1533690</v>
      </c>
      <c r="H872" s="303">
        <v>1522500</v>
      </c>
      <c r="I872" s="303">
        <v>1522500</v>
      </c>
    </row>
    <row r="873" spans="1:9" ht="171.6" outlineLevel="5">
      <c r="A873" s="301">
        <v>862</v>
      </c>
      <c r="B873" s="309" t="s">
        <v>801</v>
      </c>
      <c r="C873" s="302" t="s">
        <v>203</v>
      </c>
      <c r="D873" s="302" t="s">
        <v>482</v>
      </c>
      <c r="E873" s="302" t="s">
        <v>802</v>
      </c>
      <c r="F873" s="302"/>
      <c r="G873" s="303">
        <v>1533690</v>
      </c>
      <c r="H873" s="303">
        <v>1522500</v>
      </c>
      <c r="I873" s="303">
        <v>1522500</v>
      </c>
    </row>
    <row r="874" spans="1:9" ht="78" outlineLevel="6">
      <c r="A874" s="301">
        <v>863</v>
      </c>
      <c r="B874" s="308" t="s">
        <v>535</v>
      </c>
      <c r="C874" s="302" t="s">
        <v>203</v>
      </c>
      <c r="D874" s="302" t="s">
        <v>482</v>
      </c>
      <c r="E874" s="302" t="s">
        <v>802</v>
      </c>
      <c r="F874" s="302" t="s">
        <v>256</v>
      </c>
      <c r="G874" s="303">
        <v>1056294.0900000001</v>
      </c>
      <c r="H874" s="303">
        <v>1040735</v>
      </c>
      <c r="I874" s="303">
        <v>1040735</v>
      </c>
    </row>
    <row r="875" spans="1:9" ht="31.2" outlineLevel="7">
      <c r="A875" s="301">
        <v>864</v>
      </c>
      <c r="B875" s="308" t="s">
        <v>536</v>
      </c>
      <c r="C875" s="302" t="s">
        <v>203</v>
      </c>
      <c r="D875" s="302" t="s">
        <v>482</v>
      </c>
      <c r="E875" s="302" t="s">
        <v>802</v>
      </c>
      <c r="F875" s="302" t="s">
        <v>278</v>
      </c>
      <c r="G875" s="303">
        <v>1056294.0900000001</v>
      </c>
      <c r="H875" s="303">
        <v>1040735</v>
      </c>
      <c r="I875" s="303">
        <v>1040735</v>
      </c>
    </row>
    <row r="876" spans="1:9" ht="31.2" outlineLevel="6">
      <c r="A876" s="301">
        <v>865</v>
      </c>
      <c r="B876" s="308" t="s">
        <v>537</v>
      </c>
      <c r="C876" s="302" t="s">
        <v>203</v>
      </c>
      <c r="D876" s="302" t="s">
        <v>482</v>
      </c>
      <c r="E876" s="302" t="s">
        <v>802</v>
      </c>
      <c r="F876" s="302" t="s">
        <v>538</v>
      </c>
      <c r="G876" s="303">
        <v>477395.91</v>
      </c>
      <c r="H876" s="303">
        <v>481765</v>
      </c>
      <c r="I876" s="303">
        <v>481765</v>
      </c>
    </row>
    <row r="877" spans="1:9" ht="46.8" outlineLevel="7">
      <c r="A877" s="301">
        <v>866</v>
      </c>
      <c r="B877" s="308" t="s">
        <v>539</v>
      </c>
      <c r="C877" s="302" t="s">
        <v>203</v>
      </c>
      <c r="D877" s="302" t="s">
        <v>482</v>
      </c>
      <c r="E877" s="302" t="s">
        <v>802</v>
      </c>
      <c r="F877" s="302" t="s">
        <v>259</v>
      </c>
      <c r="G877" s="303">
        <v>477395.91</v>
      </c>
      <c r="H877" s="303">
        <v>481765</v>
      </c>
      <c r="I877" s="303">
        <v>481765</v>
      </c>
    </row>
    <row r="878" spans="1:9" ht="15.6" outlineLevel="1">
      <c r="A878" s="301">
        <v>867</v>
      </c>
      <c r="B878" s="308" t="s">
        <v>483</v>
      </c>
      <c r="C878" s="302" t="s">
        <v>203</v>
      </c>
      <c r="D878" s="302" t="s">
        <v>484</v>
      </c>
      <c r="E878" s="302"/>
      <c r="F878" s="302"/>
      <c r="G878" s="303">
        <v>55649129.670000002</v>
      </c>
      <c r="H878" s="303">
        <v>36982599.18</v>
      </c>
      <c r="I878" s="303">
        <v>36515011.189999998</v>
      </c>
    </row>
    <row r="879" spans="1:9" ht="15.6" outlineLevel="2">
      <c r="A879" s="301">
        <v>868</v>
      </c>
      <c r="B879" s="308" t="s">
        <v>485</v>
      </c>
      <c r="C879" s="302" t="s">
        <v>203</v>
      </c>
      <c r="D879" s="302" t="s">
        <v>486</v>
      </c>
      <c r="E879" s="302"/>
      <c r="F879" s="302"/>
      <c r="G879" s="303">
        <v>54818729.670000002</v>
      </c>
      <c r="H879" s="303">
        <v>36882599.18</v>
      </c>
      <c r="I879" s="303">
        <v>36415011.189999998</v>
      </c>
    </row>
    <row r="880" spans="1:9" ht="31.2" outlineLevel="3">
      <c r="A880" s="301">
        <v>869</v>
      </c>
      <c r="B880" s="308" t="s">
        <v>694</v>
      </c>
      <c r="C880" s="302" t="s">
        <v>203</v>
      </c>
      <c r="D880" s="302" t="s">
        <v>486</v>
      </c>
      <c r="E880" s="302" t="s">
        <v>695</v>
      </c>
      <c r="F880" s="302"/>
      <c r="G880" s="303">
        <v>54818729.670000002</v>
      </c>
      <c r="H880" s="303">
        <v>36882599.18</v>
      </c>
      <c r="I880" s="303">
        <v>36415011.189999998</v>
      </c>
    </row>
    <row r="881" spans="1:9" ht="15.6" outlineLevel="4">
      <c r="A881" s="301">
        <v>870</v>
      </c>
      <c r="B881" s="308" t="s">
        <v>803</v>
      </c>
      <c r="C881" s="302" t="s">
        <v>203</v>
      </c>
      <c r="D881" s="302" t="s">
        <v>486</v>
      </c>
      <c r="E881" s="302" t="s">
        <v>804</v>
      </c>
      <c r="F881" s="302"/>
      <c r="G881" s="303">
        <v>17972799.850000001</v>
      </c>
      <c r="H881" s="303">
        <v>10117262.880000001</v>
      </c>
      <c r="I881" s="303">
        <v>9800738.2699999996</v>
      </c>
    </row>
    <row r="882" spans="1:9" ht="78" outlineLevel="5">
      <c r="A882" s="301">
        <v>871</v>
      </c>
      <c r="B882" s="308" t="s">
        <v>805</v>
      </c>
      <c r="C882" s="302" t="s">
        <v>203</v>
      </c>
      <c r="D882" s="302" t="s">
        <v>486</v>
      </c>
      <c r="E882" s="302" t="s">
        <v>806</v>
      </c>
      <c r="F882" s="302"/>
      <c r="G882" s="303">
        <v>12503826.970000001</v>
      </c>
      <c r="H882" s="303">
        <v>9812262.8800000008</v>
      </c>
      <c r="I882" s="303">
        <v>9495738.2699999996</v>
      </c>
    </row>
    <row r="883" spans="1:9" ht="46.8" outlineLevel="6">
      <c r="A883" s="301">
        <v>872</v>
      </c>
      <c r="B883" s="308" t="s">
        <v>639</v>
      </c>
      <c r="C883" s="302" t="s">
        <v>203</v>
      </c>
      <c r="D883" s="302" t="s">
        <v>486</v>
      </c>
      <c r="E883" s="302" t="s">
        <v>806</v>
      </c>
      <c r="F883" s="302" t="s">
        <v>640</v>
      </c>
      <c r="G883" s="303">
        <v>12503826.970000001</v>
      </c>
      <c r="H883" s="303">
        <v>9812262.8800000008</v>
      </c>
      <c r="I883" s="303">
        <v>9495738.2699999996</v>
      </c>
    </row>
    <row r="884" spans="1:9" ht="15.6" outlineLevel="7">
      <c r="A884" s="301">
        <v>873</v>
      </c>
      <c r="B884" s="308" t="s">
        <v>641</v>
      </c>
      <c r="C884" s="302" t="s">
        <v>203</v>
      </c>
      <c r="D884" s="302" t="s">
        <v>486</v>
      </c>
      <c r="E884" s="302" t="s">
        <v>806</v>
      </c>
      <c r="F884" s="302" t="s">
        <v>642</v>
      </c>
      <c r="G884" s="303">
        <v>12503826.970000001</v>
      </c>
      <c r="H884" s="303">
        <v>9812262.8800000008</v>
      </c>
      <c r="I884" s="303">
        <v>9495738.2699999996</v>
      </c>
    </row>
    <row r="885" spans="1:9" ht="124.8" outlineLevel="5">
      <c r="A885" s="301">
        <v>874</v>
      </c>
      <c r="B885" s="309" t="s">
        <v>968</v>
      </c>
      <c r="C885" s="302" t="s">
        <v>203</v>
      </c>
      <c r="D885" s="302" t="s">
        <v>486</v>
      </c>
      <c r="E885" s="302" t="s">
        <v>969</v>
      </c>
      <c r="F885" s="302"/>
      <c r="G885" s="303">
        <v>5060469.79</v>
      </c>
      <c r="H885" s="303">
        <v>0</v>
      </c>
      <c r="I885" s="303">
        <v>0</v>
      </c>
    </row>
    <row r="886" spans="1:9" ht="46.8" outlineLevel="6">
      <c r="A886" s="301">
        <v>875</v>
      </c>
      <c r="B886" s="308" t="s">
        <v>639</v>
      </c>
      <c r="C886" s="302" t="s">
        <v>203</v>
      </c>
      <c r="D886" s="302" t="s">
        <v>486</v>
      </c>
      <c r="E886" s="302" t="s">
        <v>969</v>
      </c>
      <c r="F886" s="302" t="s">
        <v>640</v>
      </c>
      <c r="G886" s="303">
        <v>5060469.79</v>
      </c>
      <c r="H886" s="303">
        <v>0</v>
      </c>
      <c r="I886" s="303">
        <v>0</v>
      </c>
    </row>
    <row r="887" spans="1:9" ht="15.6" outlineLevel="7">
      <c r="A887" s="301">
        <v>876</v>
      </c>
      <c r="B887" s="308" t="s">
        <v>641</v>
      </c>
      <c r="C887" s="302" t="s">
        <v>203</v>
      </c>
      <c r="D887" s="302" t="s">
        <v>486</v>
      </c>
      <c r="E887" s="302" t="s">
        <v>969</v>
      </c>
      <c r="F887" s="302" t="s">
        <v>642</v>
      </c>
      <c r="G887" s="303">
        <v>5060469.79</v>
      </c>
      <c r="H887" s="303">
        <v>0</v>
      </c>
      <c r="I887" s="303">
        <v>0</v>
      </c>
    </row>
    <row r="888" spans="1:9" ht="93.6" outlineLevel="5">
      <c r="A888" s="301">
        <v>877</v>
      </c>
      <c r="B888" s="308" t="s">
        <v>1139</v>
      </c>
      <c r="C888" s="302" t="s">
        <v>203</v>
      </c>
      <c r="D888" s="302" t="s">
        <v>486</v>
      </c>
      <c r="E888" s="302" t="s">
        <v>1138</v>
      </c>
      <c r="F888" s="302"/>
      <c r="G888" s="303">
        <v>260820.88</v>
      </c>
      <c r="H888" s="303">
        <v>305000</v>
      </c>
      <c r="I888" s="303">
        <v>305000</v>
      </c>
    </row>
    <row r="889" spans="1:9" ht="46.8" outlineLevel="6">
      <c r="A889" s="301">
        <v>878</v>
      </c>
      <c r="B889" s="308" t="s">
        <v>639</v>
      </c>
      <c r="C889" s="302" t="s">
        <v>203</v>
      </c>
      <c r="D889" s="302" t="s">
        <v>486</v>
      </c>
      <c r="E889" s="302" t="s">
        <v>1138</v>
      </c>
      <c r="F889" s="302" t="s">
        <v>640</v>
      </c>
      <c r="G889" s="303">
        <v>260820.88</v>
      </c>
      <c r="H889" s="303">
        <v>305000</v>
      </c>
      <c r="I889" s="303">
        <v>305000</v>
      </c>
    </row>
    <row r="890" spans="1:9" ht="15.6" outlineLevel="7">
      <c r="A890" s="301">
        <v>879</v>
      </c>
      <c r="B890" s="308" t="s">
        <v>641</v>
      </c>
      <c r="C890" s="302" t="s">
        <v>203</v>
      </c>
      <c r="D890" s="302" t="s">
        <v>486</v>
      </c>
      <c r="E890" s="302" t="s">
        <v>1138</v>
      </c>
      <c r="F890" s="302" t="s">
        <v>642</v>
      </c>
      <c r="G890" s="303">
        <v>260820.88</v>
      </c>
      <c r="H890" s="303">
        <v>305000</v>
      </c>
      <c r="I890" s="303">
        <v>305000</v>
      </c>
    </row>
    <row r="891" spans="1:9" ht="78" outlineLevel="5">
      <c r="A891" s="301">
        <v>880</v>
      </c>
      <c r="B891" s="308" t="s">
        <v>970</v>
      </c>
      <c r="C891" s="302" t="s">
        <v>203</v>
      </c>
      <c r="D891" s="302" t="s">
        <v>486</v>
      </c>
      <c r="E891" s="302" t="s">
        <v>971</v>
      </c>
      <c r="F891" s="302"/>
      <c r="G891" s="303">
        <v>71960.02</v>
      </c>
      <c r="H891" s="303">
        <v>0</v>
      </c>
      <c r="I891" s="303">
        <v>0</v>
      </c>
    </row>
    <row r="892" spans="1:9" ht="46.8" outlineLevel="6">
      <c r="A892" s="301">
        <v>881</v>
      </c>
      <c r="B892" s="308" t="s">
        <v>639</v>
      </c>
      <c r="C892" s="302" t="s">
        <v>203</v>
      </c>
      <c r="D892" s="302" t="s">
        <v>486</v>
      </c>
      <c r="E892" s="302" t="s">
        <v>971</v>
      </c>
      <c r="F892" s="302" t="s">
        <v>640</v>
      </c>
      <c r="G892" s="303">
        <v>71960.02</v>
      </c>
      <c r="H892" s="303">
        <v>0</v>
      </c>
      <c r="I892" s="303">
        <v>0</v>
      </c>
    </row>
    <row r="893" spans="1:9" ht="15.6" outlineLevel="7">
      <c r="A893" s="301">
        <v>882</v>
      </c>
      <c r="B893" s="308" t="s">
        <v>641</v>
      </c>
      <c r="C893" s="302" t="s">
        <v>203</v>
      </c>
      <c r="D893" s="302" t="s">
        <v>486</v>
      </c>
      <c r="E893" s="302" t="s">
        <v>971</v>
      </c>
      <c r="F893" s="302" t="s">
        <v>642</v>
      </c>
      <c r="G893" s="303">
        <v>71960.02</v>
      </c>
      <c r="H893" s="303">
        <v>0</v>
      </c>
      <c r="I893" s="303">
        <v>0</v>
      </c>
    </row>
    <row r="894" spans="1:9" ht="78" outlineLevel="5">
      <c r="A894" s="301">
        <v>883</v>
      </c>
      <c r="B894" s="308" t="s">
        <v>970</v>
      </c>
      <c r="C894" s="302" t="s">
        <v>203</v>
      </c>
      <c r="D894" s="302" t="s">
        <v>486</v>
      </c>
      <c r="E894" s="302" t="s">
        <v>972</v>
      </c>
      <c r="F894" s="302"/>
      <c r="G894" s="303">
        <v>75722.19</v>
      </c>
      <c r="H894" s="303">
        <v>0</v>
      </c>
      <c r="I894" s="303">
        <v>0</v>
      </c>
    </row>
    <row r="895" spans="1:9" ht="46.8" outlineLevel="6">
      <c r="A895" s="301">
        <v>884</v>
      </c>
      <c r="B895" s="308" t="s">
        <v>639</v>
      </c>
      <c r="C895" s="302" t="s">
        <v>203</v>
      </c>
      <c r="D895" s="302" t="s">
        <v>486</v>
      </c>
      <c r="E895" s="302" t="s">
        <v>972</v>
      </c>
      <c r="F895" s="302" t="s">
        <v>640</v>
      </c>
      <c r="G895" s="303">
        <v>75722.19</v>
      </c>
      <c r="H895" s="303">
        <v>0</v>
      </c>
      <c r="I895" s="303">
        <v>0</v>
      </c>
    </row>
    <row r="896" spans="1:9" ht="15.6" outlineLevel="7">
      <c r="A896" s="301">
        <v>885</v>
      </c>
      <c r="B896" s="308" t="s">
        <v>641</v>
      </c>
      <c r="C896" s="302" t="s">
        <v>203</v>
      </c>
      <c r="D896" s="302" t="s">
        <v>486</v>
      </c>
      <c r="E896" s="302" t="s">
        <v>972</v>
      </c>
      <c r="F896" s="302" t="s">
        <v>642</v>
      </c>
      <c r="G896" s="303">
        <v>75722.19</v>
      </c>
      <c r="H896" s="303">
        <v>0</v>
      </c>
      <c r="I896" s="303">
        <v>0</v>
      </c>
    </row>
    <row r="897" spans="1:9" ht="31.2" outlineLevel="4">
      <c r="A897" s="301">
        <v>886</v>
      </c>
      <c r="B897" s="308" t="s">
        <v>807</v>
      </c>
      <c r="C897" s="302" t="s">
        <v>203</v>
      </c>
      <c r="D897" s="302" t="s">
        <v>486</v>
      </c>
      <c r="E897" s="302" t="s">
        <v>808</v>
      </c>
      <c r="F897" s="302"/>
      <c r="G897" s="303">
        <v>36845929.82</v>
      </c>
      <c r="H897" s="303">
        <v>26765336.300000001</v>
      </c>
      <c r="I897" s="303">
        <v>26614272.920000002</v>
      </c>
    </row>
    <row r="898" spans="1:9" ht="78" outlineLevel="5">
      <c r="A898" s="301">
        <v>887</v>
      </c>
      <c r="B898" s="308" t="s">
        <v>809</v>
      </c>
      <c r="C898" s="302" t="s">
        <v>203</v>
      </c>
      <c r="D898" s="302" t="s">
        <v>486</v>
      </c>
      <c r="E898" s="302" t="s">
        <v>810</v>
      </c>
      <c r="F898" s="302"/>
      <c r="G898" s="303">
        <v>20873864.23</v>
      </c>
      <c r="H898" s="303">
        <v>20873864.23</v>
      </c>
      <c r="I898" s="303">
        <v>20873864.23</v>
      </c>
    </row>
    <row r="899" spans="1:9" ht="46.8" outlineLevel="6">
      <c r="A899" s="301">
        <v>888</v>
      </c>
      <c r="B899" s="308" t="s">
        <v>639</v>
      </c>
      <c r="C899" s="302" t="s">
        <v>203</v>
      </c>
      <c r="D899" s="302" t="s">
        <v>486</v>
      </c>
      <c r="E899" s="302" t="s">
        <v>810</v>
      </c>
      <c r="F899" s="302" t="s">
        <v>640</v>
      </c>
      <c r="G899" s="303">
        <v>20873864.23</v>
      </c>
      <c r="H899" s="303">
        <v>20873864.23</v>
      </c>
      <c r="I899" s="303">
        <v>20873864.23</v>
      </c>
    </row>
    <row r="900" spans="1:9" ht="15.6" outlineLevel="7">
      <c r="A900" s="301">
        <v>889</v>
      </c>
      <c r="B900" s="308" t="s">
        <v>641</v>
      </c>
      <c r="C900" s="302" t="s">
        <v>203</v>
      </c>
      <c r="D900" s="302" t="s">
        <v>486</v>
      </c>
      <c r="E900" s="302" t="s">
        <v>810</v>
      </c>
      <c r="F900" s="302" t="s">
        <v>642</v>
      </c>
      <c r="G900" s="303">
        <v>20873864.23</v>
      </c>
      <c r="H900" s="303">
        <v>20873864.23</v>
      </c>
      <c r="I900" s="303">
        <v>20873864.23</v>
      </c>
    </row>
    <row r="901" spans="1:9" ht="78" outlineLevel="5">
      <c r="A901" s="301">
        <v>890</v>
      </c>
      <c r="B901" s="308" t="s">
        <v>811</v>
      </c>
      <c r="C901" s="302" t="s">
        <v>203</v>
      </c>
      <c r="D901" s="302" t="s">
        <v>486</v>
      </c>
      <c r="E901" s="302" t="s">
        <v>812</v>
      </c>
      <c r="F901" s="302"/>
      <c r="G901" s="303">
        <v>6136453.8799999999</v>
      </c>
      <c r="H901" s="303">
        <v>5891472.0700000003</v>
      </c>
      <c r="I901" s="303">
        <v>5740408.6900000004</v>
      </c>
    </row>
    <row r="902" spans="1:9" ht="46.8" outlineLevel="6">
      <c r="A902" s="301">
        <v>891</v>
      </c>
      <c r="B902" s="308" t="s">
        <v>639</v>
      </c>
      <c r="C902" s="302" t="s">
        <v>203</v>
      </c>
      <c r="D902" s="302" t="s">
        <v>486</v>
      </c>
      <c r="E902" s="302" t="s">
        <v>812</v>
      </c>
      <c r="F902" s="302" t="s">
        <v>640</v>
      </c>
      <c r="G902" s="303">
        <v>6136453.8799999999</v>
      </c>
      <c r="H902" s="303">
        <v>5891472.0700000003</v>
      </c>
      <c r="I902" s="303">
        <v>5740408.6900000004</v>
      </c>
    </row>
    <row r="903" spans="1:9" ht="15.6" outlineLevel="7">
      <c r="A903" s="301">
        <v>892</v>
      </c>
      <c r="B903" s="308" t="s">
        <v>641</v>
      </c>
      <c r="C903" s="302" t="s">
        <v>203</v>
      </c>
      <c r="D903" s="302" t="s">
        <v>486</v>
      </c>
      <c r="E903" s="302" t="s">
        <v>812</v>
      </c>
      <c r="F903" s="302" t="s">
        <v>642</v>
      </c>
      <c r="G903" s="303">
        <v>6136453.8799999999</v>
      </c>
      <c r="H903" s="303">
        <v>5891472.0700000003</v>
      </c>
      <c r="I903" s="303">
        <v>5740408.6900000004</v>
      </c>
    </row>
    <row r="904" spans="1:9" ht="124.8" outlineLevel="5">
      <c r="A904" s="301">
        <v>893</v>
      </c>
      <c r="B904" s="309" t="s">
        <v>1141</v>
      </c>
      <c r="C904" s="302" t="s">
        <v>203</v>
      </c>
      <c r="D904" s="302" t="s">
        <v>486</v>
      </c>
      <c r="E904" s="302" t="s">
        <v>1140</v>
      </c>
      <c r="F904" s="302"/>
      <c r="G904" s="303">
        <v>175237.24</v>
      </c>
      <c r="H904" s="303">
        <v>0</v>
      </c>
      <c r="I904" s="303">
        <v>0</v>
      </c>
    </row>
    <row r="905" spans="1:9" ht="46.8" outlineLevel="6">
      <c r="A905" s="301">
        <v>894</v>
      </c>
      <c r="B905" s="308" t="s">
        <v>639</v>
      </c>
      <c r="C905" s="302" t="s">
        <v>203</v>
      </c>
      <c r="D905" s="302" t="s">
        <v>486</v>
      </c>
      <c r="E905" s="302" t="s">
        <v>1140</v>
      </c>
      <c r="F905" s="302" t="s">
        <v>640</v>
      </c>
      <c r="G905" s="303">
        <v>175237.24</v>
      </c>
      <c r="H905" s="303">
        <v>0</v>
      </c>
      <c r="I905" s="303">
        <v>0</v>
      </c>
    </row>
    <row r="906" spans="1:9" ht="15.6" outlineLevel="7">
      <c r="A906" s="301">
        <v>895</v>
      </c>
      <c r="B906" s="308" t="s">
        <v>641</v>
      </c>
      <c r="C906" s="302" t="s">
        <v>203</v>
      </c>
      <c r="D906" s="302" t="s">
        <v>486</v>
      </c>
      <c r="E906" s="302" t="s">
        <v>1140</v>
      </c>
      <c r="F906" s="302" t="s">
        <v>642</v>
      </c>
      <c r="G906" s="303">
        <v>175237.24</v>
      </c>
      <c r="H906" s="303">
        <v>0</v>
      </c>
      <c r="I906" s="303">
        <v>0</v>
      </c>
    </row>
    <row r="907" spans="1:9" ht="124.8" outlineLevel="5">
      <c r="A907" s="301">
        <v>896</v>
      </c>
      <c r="B907" s="309" t="s">
        <v>973</v>
      </c>
      <c r="C907" s="302" t="s">
        <v>203</v>
      </c>
      <c r="D907" s="302" t="s">
        <v>486</v>
      </c>
      <c r="E907" s="302" t="s">
        <v>974</v>
      </c>
      <c r="F907" s="302"/>
      <c r="G907" s="303">
        <v>2606001.85</v>
      </c>
      <c r="H907" s="303">
        <v>0</v>
      </c>
      <c r="I907" s="303">
        <v>0</v>
      </c>
    </row>
    <row r="908" spans="1:9" ht="46.8" outlineLevel="6">
      <c r="A908" s="301">
        <v>897</v>
      </c>
      <c r="B908" s="308" t="s">
        <v>639</v>
      </c>
      <c r="C908" s="302" t="s">
        <v>203</v>
      </c>
      <c r="D908" s="302" t="s">
        <v>486</v>
      </c>
      <c r="E908" s="302" t="s">
        <v>974</v>
      </c>
      <c r="F908" s="302" t="s">
        <v>640</v>
      </c>
      <c r="G908" s="303">
        <v>2606001.85</v>
      </c>
      <c r="H908" s="303">
        <v>0</v>
      </c>
      <c r="I908" s="303">
        <v>0</v>
      </c>
    </row>
    <row r="909" spans="1:9" ht="15.6" outlineLevel="7">
      <c r="A909" s="301">
        <v>898</v>
      </c>
      <c r="B909" s="308" t="s">
        <v>641</v>
      </c>
      <c r="C909" s="302" t="s">
        <v>203</v>
      </c>
      <c r="D909" s="302" t="s">
        <v>486</v>
      </c>
      <c r="E909" s="302" t="s">
        <v>974</v>
      </c>
      <c r="F909" s="302" t="s">
        <v>642</v>
      </c>
      <c r="G909" s="303">
        <v>2606001.85</v>
      </c>
      <c r="H909" s="303">
        <v>0</v>
      </c>
      <c r="I909" s="303">
        <v>0</v>
      </c>
    </row>
    <row r="910" spans="1:9" ht="62.4" outlineLevel="5">
      <c r="A910" s="301">
        <v>899</v>
      </c>
      <c r="B910" s="308" t="s">
        <v>1143</v>
      </c>
      <c r="C910" s="302" t="s">
        <v>203</v>
      </c>
      <c r="D910" s="302" t="s">
        <v>486</v>
      </c>
      <c r="E910" s="302" t="s">
        <v>1142</v>
      </c>
      <c r="F910" s="302"/>
      <c r="G910" s="303">
        <v>50000</v>
      </c>
      <c r="H910" s="303">
        <v>0</v>
      </c>
      <c r="I910" s="303">
        <v>0</v>
      </c>
    </row>
    <row r="911" spans="1:9" ht="46.8" outlineLevel="6">
      <c r="A911" s="301">
        <v>900</v>
      </c>
      <c r="B911" s="308" t="s">
        <v>639</v>
      </c>
      <c r="C911" s="302" t="s">
        <v>203</v>
      </c>
      <c r="D911" s="302" t="s">
        <v>486</v>
      </c>
      <c r="E911" s="302" t="s">
        <v>1142</v>
      </c>
      <c r="F911" s="302" t="s">
        <v>640</v>
      </c>
      <c r="G911" s="303">
        <v>50000</v>
      </c>
      <c r="H911" s="303">
        <v>0</v>
      </c>
      <c r="I911" s="303">
        <v>0</v>
      </c>
    </row>
    <row r="912" spans="1:9" ht="15.6" outlineLevel="7">
      <c r="A912" s="301">
        <v>901</v>
      </c>
      <c r="B912" s="308" t="s">
        <v>641</v>
      </c>
      <c r="C912" s="302" t="s">
        <v>203</v>
      </c>
      <c r="D912" s="302" t="s">
        <v>486</v>
      </c>
      <c r="E912" s="302" t="s">
        <v>1142</v>
      </c>
      <c r="F912" s="302" t="s">
        <v>642</v>
      </c>
      <c r="G912" s="303">
        <v>50000</v>
      </c>
      <c r="H912" s="303">
        <v>0</v>
      </c>
      <c r="I912" s="303">
        <v>0</v>
      </c>
    </row>
    <row r="913" spans="1:9" ht="140.4" outlineLevel="5">
      <c r="A913" s="301">
        <v>902</v>
      </c>
      <c r="B913" s="309" t="s">
        <v>975</v>
      </c>
      <c r="C913" s="302" t="s">
        <v>203</v>
      </c>
      <c r="D913" s="302" t="s">
        <v>486</v>
      </c>
      <c r="E913" s="302" t="s">
        <v>976</v>
      </c>
      <c r="F913" s="302"/>
      <c r="G913" s="303">
        <v>39850.22</v>
      </c>
      <c r="H913" s="303">
        <v>0</v>
      </c>
      <c r="I913" s="303">
        <v>0</v>
      </c>
    </row>
    <row r="914" spans="1:9" ht="46.8" outlineLevel="6">
      <c r="A914" s="301">
        <v>903</v>
      </c>
      <c r="B914" s="308" t="s">
        <v>639</v>
      </c>
      <c r="C914" s="302" t="s">
        <v>203</v>
      </c>
      <c r="D914" s="302" t="s">
        <v>486</v>
      </c>
      <c r="E914" s="302" t="s">
        <v>976</v>
      </c>
      <c r="F914" s="302" t="s">
        <v>640</v>
      </c>
      <c r="G914" s="303">
        <v>39850.22</v>
      </c>
      <c r="H914" s="303">
        <v>0</v>
      </c>
      <c r="I914" s="303">
        <v>0</v>
      </c>
    </row>
    <row r="915" spans="1:9" ht="15.6" outlineLevel="7">
      <c r="A915" s="301">
        <v>904</v>
      </c>
      <c r="B915" s="308" t="s">
        <v>641</v>
      </c>
      <c r="C915" s="302" t="s">
        <v>203</v>
      </c>
      <c r="D915" s="302" t="s">
        <v>486</v>
      </c>
      <c r="E915" s="302" t="s">
        <v>976</v>
      </c>
      <c r="F915" s="302" t="s">
        <v>642</v>
      </c>
      <c r="G915" s="303">
        <v>39850.22</v>
      </c>
      <c r="H915" s="303">
        <v>0</v>
      </c>
      <c r="I915" s="303">
        <v>0</v>
      </c>
    </row>
    <row r="916" spans="1:9" ht="140.4" outlineLevel="5">
      <c r="A916" s="301">
        <v>905</v>
      </c>
      <c r="B916" s="309" t="s">
        <v>1145</v>
      </c>
      <c r="C916" s="302" t="s">
        <v>203</v>
      </c>
      <c r="D916" s="302" t="s">
        <v>486</v>
      </c>
      <c r="E916" s="302" t="s">
        <v>1144</v>
      </c>
      <c r="F916" s="302"/>
      <c r="G916" s="303">
        <v>468994.04</v>
      </c>
      <c r="H916" s="303">
        <v>0</v>
      </c>
      <c r="I916" s="303">
        <v>0</v>
      </c>
    </row>
    <row r="917" spans="1:9" ht="46.8" outlineLevel="6">
      <c r="A917" s="301">
        <v>906</v>
      </c>
      <c r="B917" s="308" t="s">
        <v>639</v>
      </c>
      <c r="C917" s="302" t="s">
        <v>203</v>
      </c>
      <c r="D917" s="302" t="s">
        <v>486</v>
      </c>
      <c r="E917" s="302" t="s">
        <v>1144</v>
      </c>
      <c r="F917" s="302" t="s">
        <v>640</v>
      </c>
      <c r="G917" s="303">
        <v>468994.04</v>
      </c>
      <c r="H917" s="303">
        <v>0</v>
      </c>
      <c r="I917" s="303">
        <v>0</v>
      </c>
    </row>
    <row r="918" spans="1:9" ht="15.6" outlineLevel="7">
      <c r="A918" s="301">
        <v>907</v>
      </c>
      <c r="B918" s="308" t="s">
        <v>641</v>
      </c>
      <c r="C918" s="302" t="s">
        <v>203</v>
      </c>
      <c r="D918" s="302" t="s">
        <v>486</v>
      </c>
      <c r="E918" s="302" t="s">
        <v>1144</v>
      </c>
      <c r="F918" s="302" t="s">
        <v>642</v>
      </c>
      <c r="G918" s="303">
        <v>468994.04</v>
      </c>
      <c r="H918" s="303">
        <v>0</v>
      </c>
      <c r="I918" s="303">
        <v>0</v>
      </c>
    </row>
    <row r="919" spans="1:9" ht="124.8" outlineLevel="5">
      <c r="A919" s="301">
        <v>908</v>
      </c>
      <c r="B919" s="309" t="s">
        <v>977</v>
      </c>
      <c r="C919" s="302" t="s">
        <v>203</v>
      </c>
      <c r="D919" s="302" t="s">
        <v>486</v>
      </c>
      <c r="E919" s="302" t="s">
        <v>978</v>
      </c>
      <c r="F919" s="302"/>
      <c r="G919" s="303">
        <v>6495528.3600000003</v>
      </c>
      <c r="H919" s="303">
        <v>0</v>
      </c>
      <c r="I919" s="303">
        <v>0</v>
      </c>
    </row>
    <row r="920" spans="1:9" ht="46.8" outlineLevel="6">
      <c r="A920" s="301">
        <v>909</v>
      </c>
      <c r="B920" s="308" t="s">
        <v>639</v>
      </c>
      <c r="C920" s="302" t="s">
        <v>203</v>
      </c>
      <c r="D920" s="302" t="s">
        <v>486</v>
      </c>
      <c r="E920" s="302" t="s">
        <v>978</v>
      </c>
      <c r="F920" s="302" t="s">
        <v>640</v>
      </c>
      <c r="G920" s="303">
        <v>6495528.3600000003</v>
      </c>
      <c r="H920" s="303">
        <v>0</v>
      </c>
      <c r="I920" s="303">
        <v>0</v>
      </c>
    </row>
    <row r="921" spans="1:9" ht="15.6" outlineLevel="7">
      <c r="A921" s="301">
        <v>910</v>
      </c>
      <c r="B921" s="308" t="s">
        <v>641</v>
      </c>
      <c r="C921" s="302" t="s">
        <v>203</v>
      </c>
      <c r="D921" s="302" t="s">
        <v>486</v>
      </c>
      <c r="E921" s="302" t="s">
        <v>978</v>
      </c>
      <c r="F921" s="302" t="s">
        <v>642</v>
      </c>
      <c r="G921" s="303">
        <v>6495528.3600000003</v>
      </c>
      <c r="H921" s="303">
        <v>0</v>
      </c>
      <c r="I921" s="303">
        <v>0</v>
      </c>
    </row>
    <row r="922" spans="1:9" ht="31.2" outlineLevel="2">
      <c r="A922" s="301">
        <v>911</v>
      </c>
      <c r="B922" s="308" t="s">
        <v>487</v>
      </c>
      <c r="C922" s="302" t="s">
        <v>203</v>
      </c>
      <c r="D922" s="302" t="s">
        <v>488</v>
      </c>
      <c r="E922" s="302"/>
      <c r="F922" s="302"/>
      <c r="G922" s="303">
        <v>830400</v>
      </c>
      <c r="H922" s="303">
        <v>100000</v>
      </c>
      <c r="I922" s="303">
        <v>100000</v>
      </c>
    </row>
    <row r="923" spans="1:9" ht="31.2" outlineLevel="3">
      <c r="A923" s="301">
        <v>912</v>
      </c>
      <c r="B923" s="308" t="s">
        <v>694</v>
      </c>
      <c r="C923" s="302" t="s">
        <v>203</v>
      </c>
      <c r="D923" s="302" t="s">
        <v>488</v>
      </c>
      <c r="E923" s="302" t="s">
        <v>695</v>
      </c>
      <c r="F923" s="302"/>
      <c r="G923" s="303">
        <v>830400</v>
      </c>
      <c r="H923" s="303">
        <v>100000</v>
      </c>
      <c r="I923" s="303">
        <v>100000</v>
      </c>
    </row>
    <row r="924" spans="1:9" ht="31.2" outlineLevel="4">
      <c r="A924" s="301">
        <v>913</v>
      </c>
      <c r="B924" s="308" t="s">
        <v>807</v>
      </c>
      <c r="C924" s="302" t="s">
        <v>203</v>
      </c>
      <c r="D924" s="302" t="s">
        <v>488</v>
      </c>
      <c r="E924" s="302" t="s">
        <v>808</v>
      </c>
      <c r="F924" s="302"/>
      <c r="G924" s="303">
        <v>830400</v>
      </c>
      <c r="H924" s="303">
        <v>100000</v>
      </c>
      <c r="I924" s="303">
        <v>100000</v>
      </c>
    </row>
    <row r="925" spans="1:9" ht="78" outlineLevel="5">
      <c r="A925" s="301">
        <v>914</v>
      </c>
      <c r="B925" s="308" t="s">
        <v>813</v>
      </c>
      <c r="C925" s="302" t="s">
        <v>203</v>
      </c>
      <c r="D925" s="302" t="s">
        <v>488</v>
      </c>
      <c r="E925" s="302" t="s">
        <v>814</v>
      </c>
      <c r="F925" s="302"/>
      <c r="G925" s="303">
        <v>260000</v>
      </c>
      <c r="H925" s="303">
        <v>100000</v>
      </c>
      <c r="I925" s="303">
        <v>100000</v>
      </c>
    </row>
    <row r="926" spans="1:9" ht="46.8" outlineLevel="6">
      <c r="A926" s="301">
        <v>915</v>
      </c>
      <c r="B926" s="308" t="s">
        <v>639</v>
      </c>
      <c r="C926" s="302" t="s">
        <v>203</v>
      </c>
      <c r="D926" s="302" t="s">
        <v>488</v>
      </c>
      <c r="E926" s="302" t="s">
        <v>814</v>
      </c>
      <c r="F926" s="302" t="s">
        <v>640</v>
      </c>
      <c r="G926" s="303">
        <v>260000</v>
      </c>
      <c r="H926" s="303">
        <v>100000</v>
      </c>
      <c r="I926" s="303">
        <v>100000</v>
      </c>
    </row>
    <row r="927" spans="1:9" ht="15.6" outlineLevel="7">
      <c r="A927" s="301">
        <v>916</v>
      </c>
      <c r="B927" s="308" t="s">
        <v>641</v>
      </c>
      <c r="C927" s="302" t="s">
        <v>203</v>
      </c>
      <c r="D927" s="302" t="s">
        <v>488</v>
      </c>
      <c r="E927" s="302" t="s">
        <v>814</v>
      </c>
      <c r="F927" s="302" t="s">
        <v>642</v>
      </c>
      <c r="G927" s="303">
        <v>260000</v>
      </c>
      <c r="H927" s="303">
        <v>100000</v>
      </c>
      <c r="I927" s="303">
        <v>100000</v>
      </c>
    </row>
    <row r="928" spans="1:9" ht="109.2" outlineLevel="5">
      <c r="A928" s="301">
        <v>917</v>
      </c>
      <c r="B928" s="309" t="s">
        <v>1147</v>
      </c>
      <c r="C928" s="302" t="s">
        <v>203</v>
      </c>
      <c r="D928" s="302" t="s">
        <v>488</v>
      </c>
      <c r="E928" s="302" t="s">
        <v>1146</v>
      </c>
      <c r="F928" s="302"/>
      <c r="G928" s="303">
        <v>559000</v>
      </c>
      <c r="H928" s="303">
        <v>0</v>
      </c>
      <c r="I928" s="303">
        <v>0</v>
      </c>
    </row>
    <row r="929" spans="1:9" ht="46.8" outlineLevel="6">
      <c r="A929" s="301">
        <v>918</v>
      </c>
      <c r="B929" s="308" t="s">
        <v>639</v>
      </c>
      <c r="C929" s="302" t="s">
        <v>203</v>
      </c>
      <c r="D929" s="302" t="s">
        <v>488</v>
      </c>
      <c r="E929" s="302" t="s">
        <v>1146</v>
      </c>
      <c r="F929" s="302" t="s">
        <v>640</v>
      </c>
      <c r="G929" s="303">
        <v>559000</v>
      </c>
      <c r="H929" s="303">
        <v>0</v>
      </c>
      <c r="I929" s="303">
        <v>0</v>
      </c>
    </row>
    <row r="930" spans="1:9" ht="15.6" outlineLevel="7">
      <c r="A930" s="301">
        <v>919</v>
      </c>
      <c r="B930" s="308" t="s">
        <v>641</v>
      </c>
      <c r="C930" s="302" t="s">
        <v>203</v>
      </c>
      <c r="D930" s="302" t="s">
        <v>488</v>
      </c>
      <c r="E930" s="302" t="s">
        <v>1146</v>
      </c>
      <c r="F930" s="302" t="s">
        <v>642</v>
      </c>
      <c r="G930" s="303">
        <v>559000</v>
      </c>
      <c r="H930" s="303">
        <v>0</v>
      </c>
      <c r="I930" s="303">
        <v>0</v>
      </c>
    </row>
    <row r="931" spans="1:9" ht="109.2" outlineLevel="5">
      <c r="A931" s="301">
        <v>920</v>
      </c>
      <c r="B931" s="309" t="s">
        <v>1149</v>
      </c>
      <c r="C931" s="302" t="s">
        <v>203</v>
      </c>
      <c r="D931" s="302" t="s">
        <v>488</v>
      </c>
      <c r="E931" s="302" t="s">
        <v>1148</v>
      </c>
      <c r="F931" s="302"/>
      <c r="G931" s="303">
        <v>11400</v>
      </c>
      <c r="H931" s="303">
        <v>0</v>
      </c>
      <c r="I931" s="303">
        <v>0</v>
      </c>
    </row>
    <row r="932" spans="1:9" ht="46.8" outlineLevel="6">
      <c r="A932" s="301">
        <v>921</v>
      </c>
      <c r="B932" s="308" t="s">
        <v>639</v>
      </c>
      <c r="C932" s="302" t="s">
        <v>203</v>
      </c>
      <c r="D932" s="302" t="s">
        <v>488</v>
      </c>
      <c r="E932" s="302" t="s">
        <v>1148</v>
      </c>
      <c r="F932" s="302" t="s">
        <v>640</v>
      </c>
      <c r="G932" s="303">
        <v>11400</v>
      </c>
      <c r="H932" s="303">
        <v>0</v>
      </c>
      <c r="I932" s="303">
        <v>0</v>
      </c>
    </row>
    <row r="933" spans="1:9" ht="15.6" outlineLevel="7">
      <c r="A933" s="301">
        <v>922</v>
      </c>
      <c r="B933" s="308" t="s">
        <v>641</v>
      </c>
      <c r="C933" s="302" t="s">
        <v>203</v>
      </c>
      <c r="D933" s="302" t="s">
        <v>488</v>
      </c>
      <c r="E933" s="302" t="s">
        <v>1148</v>
      </c>
      <c r="F933" s="302" t="s">
        <v>642</v>
      </c>
      <c r="G933" s="303">
        <v>11400</v>
      </c>
      <c r="H933" s="303">
        <v>0</v>
      </c>
      <c r="I933" s="303">
        <v>0</v>
      </c>
    </row>
    <row r="934" spans="1:9" ht="15.6" outlineLevel="1">
      <c r="A934" s="301">
        <v>923</v>
      </c>
      <c r="B934" s="308" t="s">
        <v>493</v>
      </c>
      <c r="C934" s="302" t="s">
        <v>203</v>
      </c>
      <c r="D934" s="302" t="s">
        <v>494</v>
      </c>
      <c r="E934" s="302"/>
      <c r="F934" s="302"/>
      <c r="G934" s="303">
        <v>4462555.03</v>
      </c>
      <c r="H934" s="303">
        <v>1500000</v>
      </c>
      <c r="I934" s="303">
        <v>1500000</v>
      </c>
    </row>
    <row r="935" spans="1:9" ht="15.6" outlineLevel="2">
      <c r="A935" s="301">
        <v>924</v>
      </c>
      <c r="B935" s="308" t="s">
        <v>495</v>
      </c>
      <c r="C935" s="302" t="s">
        <v>203</v>
      </c>
      <c r="D935" s="302" t="s">
        <v>496</v>
      </c>
      <c r="E935" s="302"/>
      <c r="F935" s="302"/>
      <c r="G935" s="303">
        <v>1146235.03</v>
      </c>
      <c r="H935" s="303">
        <v>1000000</v>
      </c>
      <c r="I935" s="303">
        <v>1000000</v>
      </c>
    </row>
    <row r="936" spans="1:9" ht="15.6" outlineLevel="3">
      <c r="A936" s="301">
        <v>925</v>
      </c>
      <c r="B936" s="308" t="s">
        <v>542</v>
      </c>
      <c r="C936" s="302" t="s">
        <v>203</v>
      </c>
      <c r="D936" s="302" t="s">
        <v>496</v>
      </c>
      <c r="E936" s="302" t="s">
        <v>543</v>
      </c>
      <c r="F936" s="302"/>
      <c r="G936" s="303">
        <v>1146235.03</v>
      </c>
      <c r="H936" s="303">
        <v>1000000</v>
      </c>
      <c r="I936" s="303">
        <v>1000000</v>
      </c>
    </row>
    <row r="937" spans="1:9" ht="46.8" outlineLevel="4">
      <c r="A937" s="301">
        <v>926</v>
      </c>
      <c r="B937" s="308" t="s">
        <v>736</v>
      </c>
      <c r="C937" s="302" t="s">
        <v>203</v>
      </c>
      <c r="D937" s="302" t="s">
        <v>496</v>
      </c>
      <c r="E937" s="302" t="s">
        <v>737</v>
      </c>
      <c r="F937" s="302"/>
      <c r="G937" s="303">
        <v>1146235.03</v>
      </c>
      <c r="H937" s="303">
        <v>1000000</v>
      </c>
      <c r="I937" s="303">
        <v>1000000</v>
      </c>
    </row>
    <row r="938" spans="1:9" ht="46.8" outlineLevel="5">
      <c r="A938" s="301">
        <v>927</v>
      </c>
      <c r="B938" s="308" t="s">
        <v>815</v>
      </c>
      <c r="C938" s="302" t="s">
        <v>203</v>
      </c>
      <c r="D938" s="302" t="s">
        <v>496</v>
      </c>
      <c r="E938" s="302" t="s">
        <v>816</v>
      </c>
      <c r="F938" s="302"/>
      <c r="G938" s="303">
        <v>1146235.03</v>
      </c>
      <c r="H938" s="303">
        <v>1000000</v>
      </c>
      <c r="I938" s="303">
        <v>1000000</v>
      </c>
    </row>
    <row r="939" spans="1:9" ht="31.2" outlineLevel="6">
      <c r="A939" s="301">
        <v>928</v>
      </c>
      <c r="B939" s="308" t="s">
        <v>647</v>
      </c>
      <c r="C939" s="302" t="s">
        <v>203</v>
      </c>
      <c r="D939" s="302" t="s">
        <v>496</v>
      </c>
      <c r="E939" s="302" t="s">
        <v>816</v>
      </c>
      <c r="F939" s="302" t="s">
        <v>648</v>
      </c>
      <c r="G939" s="303">
        <v>1146235.03</v>
      </c>
      <c r="H939" s="303">
        <v>1000000</v>
      </c>
      <c r="I939" s="303">
        <v>1000000</v>
      </c>
    </row>
    <row r="940" spans="1:9" ht="31.2" outlineLevel="7">
      <c r="A940" s="301">
        <v>929</v>
      </c>
      <c r="B940" s="308" t="s">
        <v>817</v>
      </c>
      <c r="C940" s="302" t="s">
        <v>203</v>
      </c>
      <c r="D940" s="302" t="s">
        <v>496</v>
      </c>
      <c r="E940" s="302" t="s">
        <v>816</v>
      </c>
      <c r="F940" s="302" t="s">
        <v>818</v>
      </c>
      <c r="G940" s="303">
        <v>1146235.03</v>
      </c>
      <c r="H940" s="303">
        <v>1000000</v>
      </c>
      <c r="I940" s="303">
        <v>1000000</v>
      </c>
    </row>
    <row r="941" spans="1:9" ht="15.6" outlineLevel="2">
      <c r="A941" s="301">
        <v>930</v>
      </c>
      <c r="B941" s="308" t="s">
        <v>499</v>
      </c>
      <c r="C941" s="302" t="s">
        <v>203</v>
      </c>
      <c r="D941" s="302" t="s">
        <v>500</v>
      </c>
      <c r="E941" s="302"/>
      <c r="F941" s="302"/>
      <c r="G941" s="303">
        <v>3225600</v>
      </c>
      <c r="H941" s="303">
        <v>500000</v>
      </c>
      <c r="I941" s="303">
        <v>500000</v>
      </c>
    </row>
    <row r="942" spans="1:9" ht="31.2" outlineLevel="3">
      <c r="A942" s="301">
        <v>931</v>
      </c>
      <c r="B942" s="308" t="s">
        <v>789</v>
      </c>
      <c r="C942" s="302" t="s">
        <v>203</v>
      </c>
      <c r="D942" s="302" t="s">
        <v>500</v>
      </c>
      <c r="E942" s="302" t="s">
        <v>790</v>
      </c>
      <c r="F942" s="302"/>
      <c r="G942" s="303">
        <v>3225600</v>
      </c>
      <c r="H942" s="303">
        <v>500000</v>
      </c>
      <c r="I942" s="303">
        <v>500000</v>
      </c>
    </row>
    <row r="943" spans="1:9" ht="31.2" outlineLevel="4">
      <c r="A943" s="301">
        <v>932</v>
      </c>
      <c r="B943" s="308" t="s">
        <v>819</v>
      </c>
      <c r="C943" s="302" t="s">
        <v>203</v>
      </c>
      <c r="D943" s="302" t="s">
        <v>500</v>
      </c>
      <c r="E943" s="302" t="s">
        <v>820</v>
      </c>
      <c r="F943" s="302"/>
      <c r="G943" s="303">
        <v>3225600</v>
      </c>
      <c r="H943" s="303">
        <v>500000</v>
      </c>
      <c r="I943" s="303">
        <v>500000</v>
      </c>
    </row>
    <row r="944" spans="1:9" ht="109.2" outlineLevel="5">
      <c r="A944" s="301">
        <v>933</v>
      </c>
      <c r="B944" s="308" t="s">
        <v>821</v>
      </c>
      <c r="C944" s="302" t="s">
        <v>203</v>
      </c>
      <c r="D944" s="302" t="s">
        <v>500</v>
      </c>
      <c r="E944" s="302" t="s">
        <v>822</v>
      </c>
      <c r="F944" s="302"/>
      <c r="G944" s="303">
        <v>3225600</v>
      </c>
      <c r="H944" s="303">
        <v>500000</v>
      </c>
      <c r="I944" s="303">
        <v>500000</v>
      </c>
    </row>
    <row r="945" spans="1:9" ht="31.2" outlineLevel="6">
      <c r="A945" s="301">
        <v>934</v>
      </c>
      <c r="B945" s="308" t="s">
        <v>647</v>
      </c>
      <c r="C945" s="302" t="s">
        <v>203</v>
      </c>
      <c r="D945" s="302" t="s">
        <v>500</v>
      </c>
      <c r="E945" s="302" t="s">
        <v>822</v>
      </c>
      <c r="F945" s="302" t="s">
        <v>648</v>
      </c>
      <c r="G945" s="303">
        <v>3225600</v>
      </c>
      <c r="H945" s="303">
        <v>500000</v>
      </c>
      <c r="I945" s="303">
        <v>500000</v>
      </c>
    </row>
    <row r="946" spans="1:9" ht="31.2" outlineLevel="7">
      <c r="A946" s="301">
        <v>935</v>
      </c>
      <c r="B946" s="308" t="s">
        <v>649</v>
      </c>
      <c r="C946" s="302" t="s">
        <v>203</v>
      </c>
      <c r="D946" s="302" t="s">
        <v>500</v>
      </c>
      <c r="E946" s="302" t="s">
        <v>822</v>
      </c>
      <c r="F946" s="302" t="s">
        <v>650</v>
      </c>
      <c r="G946" s="303">
        <v>3225600</v>
      </c>
      <c r="H946" s="303">
        <v>500000</v>
      </c>
      <c r="I946" s="303">
        <v>500000</v>
      </c>
    </row>
    <row r="947" spans="1:9" ht="15.6" outlineLevel="2">
      <c r="A947" s="301">
        <v>936</v>
      </c>
      <c r="B947" s="308" t="s">
        <v>503</v>
      </c>
      <c r="C947" s="302" t="s">
        <v>203</v>
      </c>
      <c r="D947" s="302" t="s">
        <v>504</v>
      </c>
      <c r="E947" s="302"/>
      <c r="F947" s="302"/>
      <c r="G947" s="303">
        <v>90720</v>
      </c>
      <c r="H947" s="303">
        <v>0</v>
      </c>
      <c r="I947" s="303">
        <v>0</v>
      </c>
    </row>
    <row r="948" spans="1:9" ht="15.6" outlineLevel="3">
      <c r="A948" s="301">
        <v>937</v>
      </c>
      <c r="B948" s="308" t="s">
        <v>542</v>
      </c>
      <c r="C948" s="302" t="s">
        <v>203</v>
      </c>
      <c r="D948" s="302" t="s">
        <v>504</v>
      </c>
      <c r="E948" s="302" t="s">
        <v>543</v>
      </c>
      <c r="F948" s="302"/>
      <c r="G948" s="303">
        <v>90720</v>
      </c>
      <c r="H948" s="303">
        <v>0</v>
      </c>
      <c r="I948" s="303">
        <v>0</v>
      </c>
    </row>
    <row r="949" spans="1:9" ht="46.8" outlineLevel="4">
      <c r="A949" s="301">
        <v>938</v>
      </c>
      <c r="B949" s="308" t="s">
        <v>736</v>
      </c>
      <c r="C949" s="302" t="s">
        <v>203</v>
      </c>
      <c r="D949" s="302" t="s">
        <v>504</v>
      </c>
      <c r="E949" s="302" t="s">
        <v>737</v>
      </c>
      <c r="F949" s="302"/>
      <c r="G949" s="303">
        <v>90720</v>
      </c>
      <c r="H949" s="303">
        <v>0</v>
      </c>
      <c r="I949" s="303">
        <v>0</v>
      </c>
    </row>
    <row r="950" spans="1:9" ht="124.8" outlineLevel="5">
      <c r="A950" s="301">
        <v>939</v>
      </c>
      <c r="B950" s="309" t="s">
        <v>1318</v>
      </c>
      <c r="C950" s="302" t="s">
        <v>203</v>
      </c>
      <c r="D950" s="302" t="s">
        <v>504</v>
      </c>
      <c r="E950" s="302" t="s">
        <v>1319</v>
      </c>
      <c r="F950" s="302"/>
      <c r="G950" s="303">
        <v>90720</v>
      </c>
      <c r="H950" s="303">
        <v>0</v>
      </c>
      <c r="I950" s="303">
        <v>0</v>
      </c>
    </row>
    <row r="951" spans="1:9" ht="78" outlineLevel="6">
      <c r="A951" s="301">
        <v>940</v>
      </c>
      <c r="B951" s="308" t="s">
        <v>535</v>
      </c>
      <c r="C951" s="302" t="s">
        <v>203</v>
      </c>
      <c r="D951" s="302" t="s">
        <v>504</v>
      </c>
      <c r="E951" s="302" t="s">
        <v>1319</v>
      </c>
      <c r="F951" s="302" t="s">
        <v>256</v>
      </c>
      <c r="G951" s="303">
        <v>75920</v>
      </c>
      <c r="H951" s="303">
        <v>0</v>
      </c>
      <c r="I951" s="303">
        <v>0</v>
      </c>
    </row>
    <row r="952" spans="1:9" ht="31.2" outlineLevel="7">
      <c r="A952" s="301">
        <v>941</v>
      </c>
      <c r="B952" s="308" t="s">
        <v>536</v>
      </c>
      <c r="C952" s="302" t="s">
        <v>203</v>
      </c>
      <c r="D952" s="302" t="s">
        <v>504</v>
      </c>
      <c r="E952" s="302" t="s">
        <v>1319</v>
      </c>
      <c r="F952" s="302" t="s">
        <v>278</v>
      </c>
      <c r="G952" s="303">
        <v>75920</v>
      </c>
      <c r="H952" s="303">
        <v>0</v>
      </c>
      <c r="I952" s="303">
        <v>0</v>
      </c>
    </row>
    <row r="953" spans="1:9" ht="31.2" outlineLevel="6">
      <c r="A953" s="301">
        <v>942</v>
      </c>
      <c r="B953" s="308" t="s">
        <v>537</v>
      </c>
      <c r="C953" s="302" t="s">
        <v>203</v>
      </c>
      <c r="D953" s="302" t="s">
        <v>504</v>
      </c>
      <c r="E953" s="302" t="s">
        <v>1319</v>
      </c>
      <c r="F953" s="302" t="s">
        <v>538</v>
      </c>
      <c r="G953" s="303">
        <v>14800</v>
      </c>
      <c r="H953" s="303">
        <v>0</v>
      </c>
      <c r="I953" s="303">
        <v>0</v>
      </c>
    </row>
    <row r="954" spans="1:9" ht="46.8" outlineLevel="7">
      <c r="A954" s="301">
        <v>943</v>
      </c>
      <c r="B954" s="308" t="s">
        <v>539</v>
      </c>
      <c r="C954" s="302" t="s">
        <v>203</v>
      </c>
      <c r="D954" s="302" t="s">
        <v>504</v>
      </c>
      <c r="E954" s="302" t="s">
        <v>1319</v>
      </c>
      <c r="F954" s="302" t="s">
        <v>259</v>
      </c>
      <c r="G954" s="303">
        <v>14800</v>
      </c>
      <c r="H954" s="303">
        <v>0</v>
      </c>
      <c r="I954" s="303">
        <v>0</v>
      </c>
    </row>
    <row r="955" spans="1:9" ht="15.6" outlineLevel="1">
      <c r="A955" s="301">
        <v>944</v>
      </c>
      <c r="B955" s="308" t="s">
        <v>505</v>
      </c>
      <c r="C955" s="302" t="s">
        <v>203</v>
      </c>
      <c r="D955" s="302" t="s">
        <v>506</v>
      </c>
      <c r="E955" s="302"/>
      <c r="F955" s="302"/>
      <c r="G955" s="303">
        <v>4030871.8</v>
      </c>
      <c r="H955" s="303">
        <v>3868666</v>
      </c>
      <c r="I955" s="303">
        <v>2930036</v>
      </c>
    </row>
    <row r="956" spans="1:9" ht="15.6" outlineLevel="2">
      <c r="A956" s="301">
        <v>945</v>
      </c>
      <c r="B956" s="308" t="s">
        <v>507</v>
      </c>
      <c r="C956" s="302" t="s">
        <v>203</v>
      </c>
      <c r="D956" s="302" t="s">
        <v>508</v>
      </c>
      <c r="E956" s="302"/>
      <c r="F956" s="302"/>
      <c r="G956" s="303">
        <v>4030871.8</v>
      </c>
      <c r="H956" s="303">
        <v>3868666</v>
      </c>
      <c r="I956" s="303">
        <v>2930036</v>
      </c>
    </row>
    <row r="957" spans="1:9" ht="31.2" outlineLevel="3">
      <c r="A957" s="301">
        <v>946</v>
      </c>
      <c r="B957" s="308" t="s">
        <v>783</v>
      </c>
      <c r="C957" s="302" t="s">
        <v>203</v>
      </c>
      <c r="D957" s="302" t="s">
        <v>508</v>
      </c>
      <c r="E957" s="302" t="s">
        <v>784</v>
      </c>
      <c r="F957" s="302"/>
      <c r="G957" s="303">
        <v>4030871.8</v>
      </c>
      <c r="H957" s="303">
        <v>3868666</v>
      </c>
      <c r="I957" s="303">
        <v>2930036</v>
      </c>
    </row>
    <row r="958" spans="1:9" ht="31.2" outlineLevel="4">
      <c r="A958" s="301">
        <v>947</v>
      </c>
      <c r="B958" s="308" t="s">
        <v>823</v>
      </c>
      <c r="C958" s="302" t="s">
        <v>203</v>
      </c>
      <c r="D958" s="302" t="s">
        <v>508</v>
      </c>
      <c r="E958" s="302" t="s">
        <v>824</v>
      </c>
      <c r="F958" s="302"/>
      <c r="G958" s="303">
        <v>1044137.64</v>
      </c>
      <c r="H958" s="303">
        <v>1105708.8</v>
      </c>
      <c r="I958" s="303">
        <v>180000</v>
      </c>
    </row>
    <row r="959" spans="1:9" ht="78" outlineLevel="5">
      <c r="A959" s="301">
        <v>948</v>
      </c>
      <c r="B959" s="308" t="s">
        <v>825</v>
      </c>
      <c r="C959" s="302" t="s">
        <v>203</v>
      </c>
      <c r="D959" s="302" t="s">
        <v>508</v>
      </c>
      <c r="E959" s="302" t="s">
        <v>826</v>
      </c>
      <c r="F959" s="302"/>
      <c r="G959" s="303">
        <v>962437.64</v>
      </c>
      <c r="H959" s="303">
        <v>1105708.8</v>
      </c>
      <c r="I959" s="303">
        <v>180000</v>
      </c>
    </row>
    <row r="960" spans="1:9" ht="78" outlineLevel="6">
      <c r="A960" s="301">
        <v>949</v>
      </c>
      <c r="B960" s="308" t="s">
        <v>535</v>
      </c>
      <c r="C960" s="302" t="s">
        <v>203</v>
      </c>
      <c r="D960" s="302" t="s">
        <v>508</v>
      </c>
      <c r="E960" s="302" t="s">
        <v>826</v>
      </c>
      <c r="F960" s="302" t="s">
        <v>256</v>
      </c>
      <c r="G960" s="303">
        <v>300355.40000000002</v>
      </c>
      <c r="H960" s="303">
        <v>300500</v>
      </c>
      <c r="I960" s="303">
        <v>0</v>
      </c>
    </row>
    <row r="961" spans="1:9" ht="31.2" outlineLevel="7">
      <c r="A961" s="301">
        <v>950</v>
      </c>
      <c r="B961" s="308" t="s">
        <v>681</v>
      </c>
      <c r="C961" s="302" t="s">
        <v>203</v>
      </c>
      <c r="D961" s="302" t="s">
        <v>508</v>
      </c>
      <c r="E961" s="302" t="s">
        <v>826</v>
      </c>
      <c r="F961" s="302" t="s">
        <v>239</v>
      </c>
      <c r="G961" s="303">
        <v>300355.40000000002</v>
      </c>
      <c r="H961" s="303">
        <v>300500</v>
      </c>
      <c r="I961" s="303">
        <v>0</v>
      </c>
    </row>
    <row r="962" spans="1:9" ht="31.2" outlineLevel="6">
      <c r="A962" s="301">
        <v>951</v>
      </c>
      <c r="B962" s="308" t="s">
        <v>537</v>
      </c>
      <c r="C962" s="302" t="s">
        <v>203</v>
      </c>
      <c r="D962" s="302" t="s">
        <v>508</v>
      </c>
      <c r="E962" s="302" t="s">
        <v>826</v>
      </c>
      <c r="F962" s="302" t="s">
        <v>538</v>
      </c>
      <c r="G962" s="303">
        <v>662082.24</v>
      </c>
      <c r="H962" s="303">
        <v>805208.8</v>
      </c>
      <c r="I962" s="303">
        <v>180000</v>
      </c>
    </row>
    <row r="963" spans="1:9" ht="46.8" outlineLevel="7">
      <c r="A963" s="301">
        <v>952</v>
      </c>
      <c r="B963" s="308" t="s">
        <v>539</v>
      </c>
      <c r="C963" s="302" t="s">
        <v>203</v>
      </c>
      <c r="D963" s="302" t="s">
        <v>508</v>
      </c>
      <c r="E963" s="302" t="s">
        <v>826</v>
      </c>
      <c r="F963" s="302" t="s">
        <v>259</v>
      </c>
      <c r="G963" s="303">
        <v>662082.24</v>
      </c>
      <c r="H963" s="303">
        <v>805208.8</v>
      </c>
      <c r="I963" s="303">
        <v>180000</v>
      </c>
    </row>
    <row r="964" spans="1:9" ht="187.2" outlineLevel="5">
      <c r="A964" s="301">
        <v>953</v>
      </c>
      <c r="B964" s="309" t="s">
        <v>1151</v>
      </c>
      <c r="C964" s="302" t="s">
        <v>203</v>
      </c>
      <c r="D964" s="302" t="s">
        <v>508</v>
      </c>
      <c r="E964" s="302" t="s">
        <v>1150</v>
      </c>
      <c r="F964" s="302"/>
      <c r="G964" s="303">
        <v>41700</v>
      </c>
      <c r="H964" s="303">
        <v>0</v>
      </c>
      <c r="I964" s="303">
        <v>0</v>
      </c>
    </row>
    <row r="965" spans="1:9" ht="31.2" outlineLevel="6">
      <c r="A965" s="301">
        <v>954</v>
      </c>
      <c r="B965" s="308" t="s">
        <v>537</v>
      </c>
      <c r="C965" s="302" t="s">
        <v>203</v>
      </c>
      <c r="D965" s="302" t="s">
        <v>508</v>
      </c>
      <c r="E965" s="302" t="s">
        <v>1150</v>
      </c>
      <c r="F965" s="302" t="s">
        <v>538</v>
      </c>
      <c r="G965" s="303">
        <v>41700</v>
      </c>
      <c r="H965" s="303">
        <v>0</v>
      </c>
      <c r="I965" s="303">
        <v>0</v>
      </c>
    </row>
    <row r="966" spans="1:9" ht="46.8" outlineLevel="7">
      <c r="A966" s="301">
        <v>955</v>
      </c>
      <c r="B966" s="308" t="s">
        <v>539</v>
      </c>
      <c r="C966" s="302" t="s">
        <v>203</v>
      </c>
      <c r="D966" s="302" t="s">
        <v>508</v>
      </c>
      <c r="E966" s="302" t="s">
        <v>1150</v>
      </c>
      <c r="F966" s="302" t="s">
        <v>259</v>
      </c>
      <c r="G966" s="303">
        <v>41700</v>
      </c>
      <c r="H966" s="303">
        <v>0</v>
      </c>
      <c r="I966" s="303">
        <v>0</v>
      </c>
    </row>
    <row r="967" spans="1:9" ht="171.6" outlineLevel="5">
      <c r="A967" s="301">
        <v>956</v>
      </c>
      <c r="B967" s="309" t="s">
        <v>1153</v>
      </c>
      <c r="C967" s="302" t="s">
        <v>203</v>
      </c>
      <c r="D967" s="302" t="s">
        <v>508</v>
      </c>
      <c r="E967" s="302" t="s">
        <v>1152</v>
      </c>
      <c r="F967" s="302"/>
      <c r="G967" s="303">
        <v>40000</v>
      </c>
      <c r="H967" s="303">
        <v>0</v>
      </c>
      <c r="I967" s="303">
        <v>0</v>
      </c>
    </row>
    <row r="968" spans="1:9" ht="31.2" outlineLevel="6">
      <c r="A968" s="301">
        <v>957</v>
      </c>
      <c r="B968" s="308" t="s">
        <v>537</v>
      </c>
      <c r="C968" s="302" t="s">
        <v>203</v>
      </c>
      <c r="D968" s="302" t="s">
        <v>508</v>
      </c>
      <c r="E968" s="302" t="s">
        <v>1152</v>
      </c>
      <c r="F968" s="302" t="s">
        <v>538</v>
      </c>
      <c r="G968" s="303">
        <v>40000</v>
      </c>
      <c r="H968" s="303">
        <v>0</v>
      </c>
      <c r="I968" s="303">
        <v>0</v>
      </c>
    </row>
    <row r="969" spans="1:9" ht="46.8" outlineLevel="7">
      <c r="A969" s="301">
        <v>958</v>
      </c>
      <c r="B969" s="308" t="s">
        <v>539</v>
      </c>
      <c r="C969" s="302" t="s">
        <v>203</v>
      </c>
      <c r="D969" s="302" t="s">
        <v>508</v>
      </c>
      <c r="E969" s="302" t="s">
        <v>1152</v>
      </c>
      <c r="F969" s="302" t="s">
        <v>259</v>
      </c>
      <c r="G969" s="303">
        <v>40000</v>
      </c>
      <c r="H969" s="303">
        <v>0</v>
      </c>
      <c r="I969" s="303">
        <v>0</v>
      </c>
    </row>
    <row r="970" spans="1:9" ht="46.8" outlineLevel="4">
      <c r="A970" s="301">
        <v>959</v>
      </c>
      <c r="B970" s="308" t="s">
        <v>785</v>
      </c>
      <c r="C970" s="302" t="s">
        <v>203</v>
      </c>
      <c r="D970" s="302" t="s">
        <v>508</v>
      </c>
      <c r="E970" s="302" t="s">
        <v>786</v>
      </c>
      <c r="F970" s="302"/>
      <c r="G970" s="303">
        <v>489136.07</v>
      </c>
      <c r="H970" s="303">
        <v>589420</v>
      </c>
      <c r="I970" s="303">
        <v>576500</v>
      </c>
    </row>
    <row r="971" spans="1:9" ht="93.6" outlineLevel="5">
      <c r="A971" s="301">
        <v>960</v>
      </c>
      <c r="B971" s="308" t="s">
        <v>827</v>
      </c>
      <c r="C971" s="302" t="s">
        <v>203</v>
      </c>
      <c r="D971" s="302" t="s">
        <v>508</v>
      </c>
      <c r="E971" s="302" t="s">
        <v>828</v>
      </c>
      <c r="F971" s="302"/>
      <c r="G971" s="303">
        <v>489136.07</v>
      </c>
      <c r="H971" s="303">
        <v>589420</v>
      </c>
      <c r="I971" s="303">
        <v>576500</v>
      </c>
    </row>
    <row r="972" spans="1:9" ht="46.8" outlineLevel="6">
      <c r="A972" s="301">
        <v>961</v>
      </c>
      <c r="B972" s="308" t="s">
        <v>639</v>
      </c>
      <c r="C972" s="302" t="s">
        <v>203</v>
      </c>
      <c r="D972" s="302" t="s">
        <v>508</v>
      </c>
      <c r="E972" s="302" t="s">
        <v>828</v>
      </c>
      <c r="F972" s="302" t="s">
        <v>640</v>
      </c>
      <c r="G972" s="303">
        <v>489136.07</v>
      </c>
      <c r="H972" s="303">
        <v>589420</v>
      </c>
      <c r="I972" s="303">
        <v>576500</v>
      </c>
    </row>
    <row r="973" spans="1:9" ht="15.6" outlineLevel="7">
      <c r="A973" s="301">
        <v>962</v>
      </c>
      <c r="B973" s="308" t="s">
        <v>641</v>
      </c>
      <c r="C973" s="302" t="s">
        <v>203</v>
      </c>
      <c r="D973" s="302" t="s">
        <v>508</v>
      </c>
      <c r="E973" s="302" t="s">
        <v>828</v>
      </c>
      <c r="F973" s="302" t="s">
        <v>642</v>
      </c>
      <c r="G973" s="303">
        <v>489136.07</v>
      </c>
      <c r="H973" s="303">
        <v>589420</v>
      </c>
      <c r="I973" s="303">
        <v>576500</v>
      </c>
    </row>
    <row r="974" spans="1:9" ht="31.2" outlineLevel="4">
      <c r="A974" s="301">
        <v>963</v>
      </c>
      <c r="B974" s="308" t="s">
        <v>620</v>
      </c>
      <c r="C974" s="302" t="s">
        <v>203</v>
      </c>
      <c r="D974" s="302" t="s">
        <v>508</v>
      </c>
      <c r="E974" s="302" t="s">
        <v>829</v>
      </c>
      <c r="F974" s="302"/>
      <c r="G974" s="303">
        <v>2467598.09</v>
      </c>
      <c r="H974" s="303">
        <v>2143537.2000000002</v>
      </c>
      <c r="I974" s="303">
        <v>2143536</v>
      </c>
    </row>
    <row r="975" spans="1:9" ht="78" outlineLevel="5">
      <c r="A975" s="301">
        <v>964</v>
      </c>
      <c r="B975" s="308" t="s">
        <v>830</v>
      </c>
      <c r="C975" s="302" t="s">
        <v>203</v>
      </c>
      <c r="D975" s="302" t="s">
        <v>508</v>
      </c>
      <c r="E975" s="302" t="s">
        <v>831</v>
      </c>
      <c r="F975" s="302"/>
      <c r="G975" s="303">
        <v>2355706.83</v>
      </c>
      <c r="H975" s="303">
        <v>2143537.2000000002</v>
      </c>
      <c r="I975" s="303">
        <v>2143536</v>
      </c>
    </row>
    <row r="976" spans="1:9" ht="78" outlineLevel="6">
      <c r="A976" s="301">
        <v>965</v>
      </c>
      <c r="B976" s="308" t="s">
        <v>535</v>
      </c>
      <c r="C976" s="302" t="s">
        <v>203</v>
      </c>
      <c r="D976" s="302" t="s">
        <v>508</v>
      </c>
      <c r="E976" s="302" t="s">
        <v>831</v>
      </c>
      <c r="F976" s="302" t="s">
        <v>256</v>
      </c>
      <c r="G976" s="303">
        <v>1917036.56</v>
      </c>
      <c r="H976" s="303">
        <v>1699706.2</v>
      </c>
      <c r="I976" s="303">
        <v>1699705</v>
      </c>
    </row>
    <row r="977" spans="1:9" ht="31.2" outlineLevel="7">
      <c r="A977" s="301">
        <v>966</v>
      </c>
      <c r="B977" s="308" t="s">
        <v>681</v>
      </c>
      <c r="C977" s="302" t="s">
        <v>203</v>
      </c>
      <c r="D977" s="302" t="s">
        <v>508</v>
      </c>
      <c r="E977" s="302" t="s">
        <v>831</v>
      </c>
      <c r="F977" s="302" t="s">
        <v>239</v>
      </c>
      <c r="G977" s="303">
        <v>1917036.56</v>
      </c>
      <c r="H977" s="303">
        <v>1699706.2</v>
      </c>
      <c r="I977" s="303">
        <v>1699705</v>
      </c>
    </row>
    <row r="978" spans="1:9" ht="31.2" outlineLevel="6">
      <c r="A978" s="301">
        <v>967</v>
      </c>
      <c r="B978" s="308" t="s">
        <v>537</v>
      </c>
      <c r="C978" s="302" t="s">
        <v>203</v>
      </c>
      <c r="D978" s="302" t="s">
        <v>508</v>
      </c>
      <c r="E978" s="302" t="s">
        <v>831</v>
      </c>
      <c r="F978" s="302" t="s">
        <v>538</v>
      </c>
      <c r="G978" s="303">
        <v>438670.27</v>
      </c>
      <c r="H978" s="303">
        <v>443831</v>
      </c>
      <c r="I978" s="303">
        <v>443831</v>
      </c>
    </row>
    <row r="979" spans="1:9" ht="46.8" outlineLevel="7">
      <c r="A979" s="301">
        <v>968</v>
      </c>
      <c r="B979" s="308" t="s">
        <v>539</v>
      </c>
      <c r="C979" s="302" t="s">
        <v>203</v>
      </c>
      <c r="D979" s="302" t="s">
        <v>508</v>
      </c>
      <c r="E979" s="302" t="s">
        <v>831</v>
      </c>
      <c r="F979" s="302" t="s">
        <v>259</v>
      </c>
      <c r="G979" s="303">
        <v>438670.27</v>
      </c>
      <c r="H979" s="303">
        <v>443831</v>
      </c>
      <c r="I979" s="303">
        <v>443831</v>
      </c>
    </row>
    <row r="980" spans="1:9" ht="140.4" outlineLevel="5">
      <c r="A980" s="301">
        <v>969</v>
      </c>
      <c r="B980" s="309" t="s">
        <v>1284</v>
      </c>
      <c r="C980" s="302" t="s">
        <v>203</v>
      </c>
      <c r="D980" s="302" t="s">
        <v>508</v>
      </c>
      <c r="E980" s="302" t="s">
        <v>1285</v>
      </c>
      <c r="F980" s="302"/>
      <c r="G980" s="303">
        <v>89577.04</v>
      </c>
      <c r="H980" s="303">
        <v>0</v>
      </c>
      <c r="I980" s="303">
        <v>0</v>
      </c>
    </row>
    <row r="981" spans="1:9" ht="78" outlineLevel="6">
      <c r="A981" s="301">
        <v>970</v>
      </c>
      <c r="B981" s="308" t="s">
        <v>535</v>
      </c>
      <c r="C981" s="302" t="s">
        <v>203</v>
      </c>
      <c r="D981" s="302" t="s">
        <v>508</v>
      </c>
      <c r="E981" s="302" t="s">
        <v>1285</v>
      </c>
      <c r="F981" s="302" t="s">
        <v>256</v>
      </c>
      <c r="G981" s="303">
        <v>89577.04</v>
      </c>
      <c r="H981" s="303">
        <v>0</v>
      </c>
      <c r="I981" s="303">
        <v>0</v>
      </c>
    </row>
    <row r="982" spans="1:9" ht="31.2" outlineLevel="7">
      <c r="A982" s="301">
        <v>971</v>
      </c>
      <c r="B982" s="308" t="s">
        <v>681</v>
      </c>
      <c r="C982" s="302" t="s">
        <v>203</v>
      </c>
      <c r="D982" s="302" t="s">
        <v>508</v>
      </c>
      <c r="E982" s="302" t="s">
        <v>1285</v>
      </c>
      <c r="F982" s="302" t="s">
        <v>239</v>
      </c>
      <c r="G982" s="303">
        <v>89577.04</v>
      </c>
      <c r="H982" s="303">
        <v>0</v>
      </c>
      <c r="I982" s="303">
        <v>0</v>
      </c>
    </row>
    <row r="983" spans="1:9" ht="218.4" outlineLevel="5">
      <c r="A983" s="301">
        <v>972</v>
      </c>
      <c r="B983" s="309" t="s">
        <v>1286</v>
      </c>
      <c r="C983" s="302" t="s">
        <v>203</v>
      </c>
      <c r="D983" s="302" t="s">
        <v>508</v>
      </c>
      <c r="E983" s="302" t="s">
        <v>1287</v>
      </c>
      <c r="F983" s="302"/>
      <c r="G983" s="303">
        <v>13965.83</v>
      </c>
      <c r="H983" s="303">
        <v>0</v>
      </c>
      <c r="I983" s="303">
        <v>0</v>
      </c>
    </row>
    <row r="984" spans="1:9" ht="78" outlineLevel="6">
      <c r="A984" s="301">
        <v>973</v>
      </c>
      <c r="B984" s="308" t="s">
        <v>535</v>
      </c>
      <c r="C984" s="302" t="s">
        <v>203</v>
      </c>
      <c r="D984" s="302" t="s">
        <v>508</v>
      </c>
      <c r="E984" s="302" t="s">
        <v>1287</v>
      </c>
      <c r="F984" s="302" t="s">
        <v>256</v>
      </c>
      <c r="G984" s="303">
        <v>13965.83</v>
      </c>
      <c r="H984" s="303">
        <v>0</v>
      </c>
      <c r="I984" s="303">
        <v>0</v>
      </c>
    </row>
    <row r="985" spans="1:9" ht="31.2" outlineLevel="7">
      <c r="A985" s="301">
        <v>974</v>
      </c>
      <c r="B985" s="308" t="s">
        <v>681</v>
      </c>
      <c r="C985" s="302" t="s">
        <v>203</v>
      </c>
      <c r="D985" s="302" t="s">
        <v>508</v>
      </c>
      <c r="E985" s="302" t="s">
        <v>1287</v>
      </c>
      <c r="F985" s="302" t="s">
        <v>239</v>
      </c>
      <c r="G985" s="303">
        <v>13965.83</v>
      </c>
      <c r="H985" s="303">
        <v>0</v>
      </c>
      <c r="I985" s="303">
        <v>0</v>
      </c>
    </row>
    <row r="986" spans="1:9" ht="280.8" outlineLevel="5">
      <c r="A986" s="301">
        <v>975</v>
      </c>
      <c r="B986" s="309" t="s">
        <v>1288</v>
      </c>
      <c r="C986" s="302" t="s">
        <v>203</v>
      </c>
      <c r="D986" s="302" t="s">
        <v>508</v>
      </c>
      <c r="E986" s="302" t="s">
        <v>1289</v>
      </c>
      <c r="F986" s="302"/>
      <c r="G986" s="303">
        <v>8348.39</v>
      </c>
      <c r="H986" s="303">
        <v>0</v>
      </c>
      <c r="I986" s="303">
        <v>0</v>
      </c>
    </row>
    <row r="987" spans="1:9" ht="78" outlineLevel="6">
      <c r="A987" s="301">
        <v>976</v>
      </c>
      <c r="B987" s="308" t="s">
        <v>535</v>
      </c>
      <c r="C987" s="302" t="s">
        <v>203</v>
      </c>
      <c r="D987" s="302" t="s">
        <v>508</v>
      </c>
      <c r="E987" s="302" t="s">
        <v>1289</v>
      </c>
      <c r="F987" s="302" t="s">
        <v>256</v>
      </c>
      <c r="G987" s="303">
        <v>8348.39</v>
      </c>
      <c r="H987" s="303">
        <v>0</v>
      </c>
      <c r="I987" s="303">
        <v>0</v>
      </c>
    </row>
    <row r="988" spans="1:9" ht="31.2" outlineLevel="7">
      <c r="A988" s="301">
        <v>977</v>
      </c>
      <c r="B988" s="308" t="s">
        <v>681</v>
      </c>
      <c r="C988" s="302" t="s">
        <v>203</v>
      </c>
      <c r="D988" s="302" t="s">
        <v>508</v>
      </c>
      <c r="E988" s="302" t="s">
        <v>1289</v>
      </c>
      <c r="F988" s="302" t="s">
        <v>239</v>
      </c>
      <c r="G988" s="303">
        <v>8348.39</v>
      </c>
      <c r="H988" s="303">
        <v>0</v>
      </c>
      <c r="I988" s="303">
        <v>0</v>
      </c>
    </row>
    <row r="989" spans="1:9" ht="15.6" outlineLevel="4">
      <c r="A989" s="301">
        <v>978</v>
      </c>
      <c r="B989" s="308" t="s">
        <v>832</v>
      </c>
      <c r="C989" s="302" t="s">
        <v>203</v>
      </c>
      <c r="D989" s="302" t="s">
        <v>508</v>
      </c>
      <c r="E989" s="302" t="s">
        <v>833</v>
      </c>
      <c r="F989" s="302"/>
      <c r="G989" s="303">
        <v>30000</v>
      </c>
      <c r="H989" s="303">
        <v>30000</v>
      </c>
      <c r="I989" s="303">
        <v>30000</v>
      </c>
    </row>
    <row r="990" spans="1:9" ht="78" outlineLevel="5">
      <c r="A990" s="301">
        <v>979</v>
      </c>
      <c r="B990" s="308" t="s">
        <v>834</v>
      </c>
      <c r="C990" s="302" t="s">
        <v>203</v>
      </c>
      <c r="D990" s="302" t="s">
        <v>508</v>
      </c>
      <c r="E990" s="302" t="s">
        <v>835</v>
      </c>
      <c r="F990" s="302"/>
      <c r="G990" s="303">
        <v>30000</v>
      </c>
      <c r="H990" s="303">
        <v>30000</v>
      </c>
      <c r="I990" s="303">
        <v>30000</v>
      </c>
    </row>
    <row r="991" spans="1:9" ht="31.2" outlineLevel="6">
      <c r="A991" s="301">
        <v>980</v>
      </c>
      <c r="B991" s="308" t="s">
        <v>537</v>
      </c>
      <c r="C991" s="302" t="s">
        <v>203</v>
      </c>
      <c r="D991" s="302" t="s">
        <v>508</v>
      </c>
      <c r="E991" s="302" t="s">
        <v>835</v>
      </c>
      <c r="F991" s="302" t="s">
        <v>538</v>
      </c>
      <c r="G991" s="303">
        <v>30000</v>
      </c>
      <c r="H991" s="303">
        <v>30000</v>
      </c>
      <c r="I991" s="303">
        <v>30000</v>
      </c>
    </row>
    <row r="992" spans="1:9" ht="46.8" outlineLevel="7">
      <c r="A992" s="301">
        <v>981</v>
      </c>
      <c r="B992" s="308" t="s">
        <v>539</v>
      </c>
      <c r="C992" s="302" t="s">
        <v>203</v>
      </c>
      <c r="D992" s="302" t="s">
        <v>508</v>
      </c>
      <c r="E992" s="302" t="s">
        <v>835</v>
      </c>
      <c r="F992" s="302" t="s">
        <v>259</v>
      </c>
      <c r="G992" s="303">
        <v>30000</v>
      </c>
      <c r="H992" s="303">
        <v>30000</v>
      </c>
      <c r="I992" s="303">
        <v>30000</v>
      </c>
    </row>
    <row r="993" spans="1:9" ht="15.6" outlineLevel="7">
      <c r="A993" s="301">
        <v>982</v>
      </c>
      <c r="B993" s="284" t="s">
        <v>1192</v>
      </c>
      <c r="C993" s="285"/>
      <c r="D993" s="285"/>
      <c r="E993" s="285"/>
      <c r="F993" s="285"/>
      <c r="G993" s="204"/>
      <c r="H993" s="204">
        <v>6244285.1500000004</v>
      </c>
      <c r="I993" s="204">
        <f>12603057.31+837500*5%</f>
        <v>12644932.310000001</v>
      </c>
    </row>
    <row r="994" spans="1:9" ht="15.6">
      <c r="A994" s="301">
        <v>983</v>
      </c>
      <c r="B994" s="310" t="s">
        <v>1337</v>
      </c>
      <c r="C994" s="304"/>
      <c r="D994" s="304"/>
      <c r="E994" s="304"/>
      <c r="F994" s="304"/>
      <c r="G994" s="305">
        <v>885838773.82000005</v>
      </c>
      <c r="H994" s="305">
        <f>601969895.44+H993</f>
        <v>608214180.59000003</v>
      </c>
      <c r="I994" s="305">
        <f>598440723.3+I993+837500-837500*5%</f>
        <v>611881280.6099999</v>
      </c>
    </row>
  </sheetData>
  <mergeCells count="13">
    <mergeCell ref="F3:I3"/>
    <mergeCell ref="A5:I5"/>
    <mergeCell ref="A6:I6"/>
    <mergeCell ref="A8:B8"/>
    <mergeCell ref="A9:A10"/>
    <mergeCell ref="H9:H10"/>
    <mergeCell ref="I9:I10"/>
    <mergeCell ref="B9:B10"/>
    <mergeCell ref="C9:C10"/>
    <mergeCell ref="D9:D10"/>
    <mergeCell ref="E9:E10"/>
    <mergeCell ref="F9:F10"/>
    <mergeCell ref="G9:G10"/>
  </mergeCells>
  <pageMargins left="0.78740157480314965" right="0.78740157480314965" top="0.39370078740157483" bottom="0.39370078740157483" header="0.51181102362204722" footer="0.51181102362204722"/>
  <pageSetup paperSize="9" scale="54" fitToHeight="0" orientation="portrait" r:id="rId1"/>
  <headerFooter alignWithMargins="0"/>
</worksheet>
</file>

<file path=xl/worksheets/sheet6.xml><?xml version="1.0" encoding="utf-8"?>
<worksheet xmlns="http://schemas.openxmlformats.org/spreadsheetml/2006/main" xmlns:r="http://schemas.openxmlformats.org/officeDocument/2006/relationships">
  <sheetPr>
    <tabColor rgb="FF00B050"/>
    <outlinePr summaryBelow="0"/>
    <pageSetUpPr fitToPage="1"/>
  </sheetPr>
  <dimension ref="A1:K1181"/>
  <sheetViews>
    <sheetView showGridLines="0" zoomScale="68" zoomScaleNormal="68" workbookViewId="0">
      <selection activeCell="H4" sqref="H4"/>
    </sheetView>
  </sheetViews>
  <sheetFormatPr defaultRowHeight="12.75" customHeight="1" outlineLevelRow="6"/>
  <cols>
    <col min="1" max="1" width="6.88671875" style="281" customWidth="1"/>
    <col min="2" max="2" width="56.6640625" style="281" customWidth="1"/>
    <col min="3" max="3" width="20.6640625" style="281" customWidth="1"/>
    <col min="4" max="5" width="10.33203125" style="281" customWidth="1"/>
    <col min="6" max="6" width="17.21875" style="281" customWidth="1"/>
    <col min="7" max="7" width="17.109375" style="281" customWidth="1"/>
    <col min="8" max="8" width="18.33203125" style="281" customWidth="1"/>
    <col min="9" max="11" width="9.109375" style="172" customWidth="1"/>
    <col min="12" max="16384" width="8.88671875" style="172"/>
  </cols>
  <sheetData>
    <row r="1" spans="1:11" ht="15.6">
      <c r="E1" s="288" t="s">
        <v>521</v>
      </c>
      <c r="F1" s="288"/>
      <c r="G1" s="282"/>
      <c r="I1" s="275"/>
      <c r="J1" s="275"/>
      <c r="K1" s="275"/>
    </row>
    <row r="2" spans="1:11" ht="15.6">
      <c r="E2" s="281" t="s">
        <v>27</v>
      </c>
      <c r="I2" s="275"/>
      <c r="J2" s="275"/>
      <c r="K2" s="275"/>
    </row>
    <row r="3" spans="1:11" ht="54" customHeight="1">
      <c r="A3" s="282"/>
      <c r="B3" s="282"/>
      <c r="C3" s="282"/>
      <c r="D3" s="282"/>
      <c r="E3" s="341" t="s">
        <v>1154</v>
      </c>
      <c r="F3" s="341"/>
      <c r="G3" s="341"/>
      <c r="H3" s="341"/>
      <c r="I3" s="276"/>
      <c r="J3" s="276"/>
      <c r="K3" s="276"/>
    </row>
    <row r="4" spans="1:11" ht="15.6">
      <c r="A4" s="282"/>
      <c r="B4" s="282"/>
      <c r="C4" s="282"/>
      <c r="D4" s="282"/>
      <c r="E4" s="282"/>
      <c r="F4" s="282"/>
      <c r="G4" s="282"/>
      <c r="H4" s="289" t="s">
        <v>1340</v>
      </c>
      <c r="I4" s="277"/>
      <c r="J4" s="276"/>
      <c r="K4" s="276"/>
    </row>
    <row r="5" spans="1:11" ht="54" customHeight="1">
      <c r="A5" s="346" t="s">
        <v>1194</v>
      </c>
      <c r="B5" s="346"/>
      <c r="C5" s="346"/>
      <c r="D5" s="346"/>
      <c r="E5" s="346"/>
      <c r="F5" s="346"/>
      <c r="G5" s="346"/>
      <c r="H5" s="346"/>
      <c r="I5" s="275"/>
      <c r="J5" s="275"/>
      <c r="K5" s="275"/>
    </row>
    <row r="6" spans="1:11" ht="15.6">
      <c r="A6" s="343"/>
      <c r="B6" s="343"/>
      <c r="C6" s="290"/>
      <c r="D6" s="282"/>
      <c r="E6" s="282"/>
      <c r="F6" s="282"/>
      <c r="G6" s="282"/>
      <c r="H6" s="282"/>
      <c r="I6" s="280"/>
      <c r="J6" s="278"/>
      <c r="K6" s="278"/>
    </row>
    <row r="7" spans="1:11" ht="17.399999999999999" customHeight="1">
      <c r="A7" s="343" t="s">
        <v>523</v>
      </c>
      <c r="B7" s="343"/>
      <c r="C7" s="290" t="s">
        <v>524</v>
      </c>
      <c r="F7" s="291"/>
      <c r="G7" s="291"/>
      <c r="H7" s="291"/>
    </row>
    <row r="8" spans="1:11" ht="13.2">
      <c r="A8" s="344" t="s">
        <v>28</v>
      </c>
      <c r="B8" s="344" t="s">
        <v>39</v>
      </c>
      <c r="C8" s="345" t="s">
        <v>526</v>
      </c>
      <c r="D8" s="345" t="s">
        <v>836</v>
      </c>
      <c r="E8" s="345" t="s">
        <v>837</v>
      </c>
      <c r="F8" s="344" t="s">
        <v>30</v>
      </c>
      <c r="G8" s="344" t="s">
        <v>31</v>
      </c>
      <c r="H8" s="344" t="s">
        <v>33</v>
      </c>
    </row>
    <row r="9" spans="1:11" ht="13.2">
      <c r="A9" s="344"/>
      <c r="B9" s="344"/>
      <c r="C9" s="345"/>
      <c r="D9" s="345"/>
      <c r="E9" s="345"/>
      <c r="F9" s="344"/>
      <c r="G9" s="344"/>
      <c r="H9" s="344"/>
    </row>
    <row r="10" spans="1:11" ht="15.6">
      <c r="A10" s="283" t="s">
        <v>227</v>
      </c>
      <c r="B10" s="283" t="s">
        <v>40</v>
      </c>
      <c r="C10" s="283" t="s">
        <v>41</v>
      </c>
      <c r="D10" s="283" t="s">
        <v>94</v>
      </c>
      <c r="E10" s="283" t="s">
        <v>228</v>
      </c>
      <c r="F10" s="283" t="s">
        <v>229</v>
      </c>
      <c r="G10" s="283" t="s">
        <v>230</v>
      </c>
      <c r="H10" s="283" t="s">
        <v>231</v>
      </c>
      <c r="I10" s="279"/>
      <c r="J10" s="275"/>
      <c r="K10" s="275"/>
    </row>
    <row r="11" spans="1:11" ht="31.2">
      <c r="A11" s="292">
        <v>1</v>
      </c>
      <c r="B11" s="284" t="s">
        <v>603</v>
      </c>
      <c r="C11" s="285" t="s">
        <v>604</v>
      </c>
      <c r="D11" s="285"/>
      <c r="E11" s="285"/>
      <c r="F11" s="204">
        <v>446083421.49000001</v>
      </c>
      <c r="G11" s="204">
        <v>320551869.75</v>
      </c>
      <c r="H11" s="204">
        <f>321017281.88+837500-837500*5%</f>
        <v>321812906.88</v>
      </c>
    </row>
    <row r="12" spans="1:11" ht="31.2" outlineLevel="1">
      <c r="A12" s="292">
        <v>2</v>
      </c>
      <c r="B12" s="284" t="s">
        <v>703</v>
      </c>
      <c r="C12" s="285" t="s">
        <v>704</v>
      </c>
      <c r="D12" s="285"/>
      <c r="E12" s="285"/>
      <c r="F12" s="204">
        <v>354505620.10000002</v>
      </c>
      <c r="G12" s="204">
        <v>299093350.37</v>
      </c>
      <c r="H12" s="204">
        <f>299881031.5+837500-837500*5%</f>
        <v>300676656.5</v>
      </c>
    </row>
    <row r="13" spans="1:11" ht="78" outlineLevel="2">
      <c r="A13" s="292">
        <v>3</v>
      </c>
      <c r="B13" s="284" t="s">
        <v>705</v>
      </c>
      <c r="C13" s="285" t="s">
        <v>706</v>
      </c>
      <c r="D13" s="285"/>
      <c r="E13" s="285"/>
      <c r="F13" s="204">
        <v>104175517.36</v>
      </c>
      <c r="G13" s="204">
        <v>88353650.370000005</v>
      </c>
      <c r="H13" s="204">
        <f>89141331.5+837500-837500*5%</f>
        <v>89936956.5</v>
      </c>
    </row>
    <row r="14" spans="1:11" ht="31.2" outlineLevel="3">
      <c r="A14" s="292">
        <v>4</v>
      </c>
      <c r="B14" s="284" t="s">
        <v>639</v>
      </c>
      <c r="C14" s="285" t="s">
        <v>706</v>
      </c>
      <c r="D14" s="285" t="s">
        <v>640</v>
      </c>
      <c r="E14" s="285"/>
      <c r="F14" s="204">
        <v>104175517.36</v>
      </c>
      <c r="G14" s="204">
        <v>88353650.370000005</v>
      </c>
      <c r="H14" s="204">
        <f t="shared" ref="H14:H16" si="0">89141331.5+837500-837500*5%</f>
        <v>89936956.5</v>
      </c>
    </row>
    <row r="15" spans="1:11" ht="15.6" outlineLevel="4">
      <c r="A15" s="292">
        <v>5</v>
      </c>
      <c r="B15" s="284" t="s">
        <v>641</v>
      </c>
      <c r="C15" s="285" t="s">
        <v>706</v>
      </c>
      <c r="D15" s="285" t="s">
        <v>642</v>
      </c>
      <c r="E15" s="285"/>
      <c r="F15" s="204">
        <v>104175517.36</v>
      </c>
      <c r="G15" s="204">
        <v>88353650.370000005</v>
      </c>
      <c r="H15" s="204">
        <f t="shared" si="0"/>
        <v>89936956.5</v>
      </c>
    </row>
    <row r="16" spans="1:11" ht="15.6" outlineLevel="5">
      <c r="A16" s="292">
        <v>6</v>
      </c>
      <c r="B16" s="284" t="s">
        <v>471</v>
      </c>
      <c r="C16" s="285" t="s">
        <v>706</v>
      </c>
      <c r="D16" s="285" t="s">
        <v>642</v>
      </c>
      <c r="E16" s="285" t="s">
        <v>472</v>
      </c>
      <c r="F16" s="204">
        <v>104175517.36</v>
      </c>
      <c r="G16" s="204">
        <v>88353650.370000005</v>
      </c>
      <c r="H16" s="204">
        <f t="shared" si="0"/>
        <v>89936956.5</v>
      </c>
    </row>
    <row r="17" spans="1:8" ht="15.6" outlineLevel="6">
      <c r="A17" s="292">
        <v>7</v>
      </c>
      <c r="B17" s="284" t="s">
        <v>473</v>
      </c>
      <c r="C17" s="285" t="s">
        <v>706</v>
      </c>
      <c r="D17" s="285" t="s">
        <v>642</v>
      </c>
      <c r="E17" s="285" t="s">
        <v>474</v>
      </c>
      <c r="F17" s="204">
        <v>26845294.27</v>
      </c>
      <c r="G17" s="204">
        <v>24588332.57</v>
      </c>
      <c r="H17" s="204">
        <v>26465217.5</v>
      </c>
    </row>
    <row r="18" spans="1:8" ht="15.6" outlineLevel="6">
      <c r="A18" s="292">
        <v>8</v>
      </c>
      <c r="B18" s="284" t="s">
        <v>475</v>
      </c>
      <c r="C18" s="285" t="s">
        <v>706</v>
      </c>
      <c r="D18" s="285" t="s">
        <v>642</v>
      </c>
      <c r="E18" s="285" t="s">
        <v>476</v>
      </c>
      <c r="F18" s="204">
        <v>72554400.120000005</v>
      </c>
      <c r="G18" s="204">
        <v>59984421.399999999</v>
      </c>
      <c r="H18" s="204">
        <f>59017182+837500-837500*5%</f>
        <v>59812807</v>
      </c>
    </row>
    <row r="19" spans="1:8" ht="15.6" outlineLevel="6">
      <c r="A19" s="292">
        <v>9</v>
      </c>
      <c r="B19" s="284" t="s">
        <v>477</v>
      </c>
      <c r="C19" s="285" t="s">
        <v>706</v>
      </c>
      <c r="D19" s="285" t="s">
        <v>642</v>
      </c>
      <c r="E19" s="285" t="s">
        <v>478</v>
      </c>
      <c r="F19" s="204">
        <v>4775822.97</v>
      </c>
      <c r="G19" s="204">
        <v>3780896.4</v>
      </c>
      <c r="H19" s="204">
        <v>3658932</v>
      </c>
    </row>
    <row r="20" spans="1:8" ht="124.8" outlineLevel="2">
      <c r="A20" s="292">
        <v>10</v>
      </c>
      <c r="B20" s="286" t="s">
        <v>937</v>
      </c>
      <c r="C20" s="285" t="s">
        <v>938</v>
      </c>
      <c r="D20" s="285"/>
      <c r="E20" s="285"/>
      <c r="F20" s="204">
        <v>21116637.670000002</v>
      </c>
      <c r="G20" s="204">
        <v>0</v>
      </c>
      <c r="H20" s="204">
        <v>0</v>
      </c>
    </row>
    <row r="21" spans="1:8" ht="31.2" outlineLevel="3">
      <c r="A21" s="292">
        <v>11</v>
      </c>
      <c r="B21" s="284" t="s">
        <v>639</v>
      </c>
      <c r="C21" s="285" t="s">
        <v>938</v>
      </c>
      <c r="D21" s="285" t="s">
        <v>640</v>
      </c>
      <c r="E21" s="285"/>
      <c r="F21" s="204">
        <v>21116637.670000002</v>
      </c>
      <c r="G21" s="204">
        <v>0</v>
      </c>
      <c r="H21" s="204">
        <v>0</v>
      </c>
    </row>
    <row r="22" spans="1:8" ht="15.6" outlineLevel="4">
      <c r="A22" s="292">
        <v>12</v>
      </c>
      <c r="B22" s="284" t="s">
        <v>641</v>
      </c>
      <c r="C22" s="285" t="s">
        <v>938</v>
      </c>
      <c r="D22" s="285" t="s">
        <v>642</v>
      </c>
      <c r="E22" s="285"/>
      <c r="F22" s="204">
        <v>21116637.670000002</v>
      </c>
      <c r="G22" s="204">
        <v>0</v>
      </c>
      <c r="H22" s="204">
        <v>0</v>
      </c>
    </row>
    <row r="23" spans="1:8" ht="15.6" outlineLevel="5">
      <c r="A23" s="292">
        <v>13</v>
      </c>
      <c r="B23" s="284" t="s">
        <v>471</v>
      </c>
      <c r="C23" s="285" t="s">
        <v>938</v>
      </c>
      <c r="D23" s="285" t="s">
        <v>642</v>
      </c>
      <c r="E23" s="285" t="s">
        <v>472</v>
      </c>
      <c r="F23" s="204">
        <v>21116637.670000002</v>
      </c>
      <c r="G23" s="204">
        <v>0</v>
      </c>
      <c r="H23" s="204">
        <v>0</v>
      </c>
    </row>
    <row r="24" spans="1:8" ht="15.6" outlineLevel="6">
      <c r="A24" s="292">
        <v>14</v>
      </c>
      <c r="B24" s="284" t="s">
        <v>473</v>
      </c>
      <c r="C24" s="285" t="s">
        <v>938</v>
      </c>
      <c r="D24" s="285" t="s">
        <v>642</v>
      </c>
      <c r="E24" s="285" t="s">
        <v>474</v>
      </c>
      <c r="F24" s="204">
        <v>5782048.0700000003</v>
      </c>
      <c r="G24" s="204">
        <v>0</v>
      </c>
      <c r="H24" s="204">
        <v>0</v>
      </c>
    </row>
    <row r="25" spans="1:8" ht="15.6" outlineLevel="6">
      <c r="A25" s="292">
        <v>15</v>
      </c>
      <c r="B25" s="284" t="s">
        <v>475</v>
      </c>
      <c r="C25" s="285" t="s">
        <v>938</v>
      </c>
      <c r="D25" s="285" t="s">
        <v>642</v>
      </c>
      <c r="E25" s="285" t="s">
        <v>476</v>
      </c>
      <c r="F25" s="204">
        <v>15117312.699999999</v>
      </c>
      <c r="G25" s="204">
        <v>0</v>
      </c>
      <c r="H25" s="204">
        <v>0</v>
      </c>
    </row>
    <row r="26" spans="1:8" ht="15.6" outlineLevel="6">
      <c r="A26" s="292">
        <v>16</v>
      </c>
      <c r="B26" s="284" t="s">
        <v>477</v>
      </c>
      <c r="C26" s="285" t="s">
        <v>938</v>
      </c>
      <c r="D26" s="285" t="s">
        <v>642</v>
      </c>
      <c r="E26" s="285" t="s">
        <v>478</v>
      </c>
      <c r="F26" s="204">
        <v>217276.9</v>
      </c>
      <c r="G26" s="204">
        <v>0</v>
      </c>
      <c r="H26" s="204">
        <v>0</v>
      </c>
    </row>
    <row r="27" spans="1:8" ht="187.2" outlineLevel="2">
      <c r="A27" s="292">
        <v>17</v>
      </c>
      <c r="B27" s="286" t="s">
        <v>1251</v>
      </c>
      <c r="C27" s="285" t="s">
        <v>1252</v>
      </c>
      <c r="D27" s="285"/>
      <c r="E27" s="285"/>
      <c r="F27" s="204">
        <v>556660.06999999995</v>
      </c>
      <c r="G27" s="204">
        <v>0</v>
      </c>
      <c r="H27" s="204">
        <v>0</v>
      </c>
    </row>
    <row r="28" spans="1:8" ht="31.2" outlineLevel="3">
      <c r="A28" s="292">
        <v>18</v>
      </c>
      <c r="B28" s="284" t="s">
        <v>639</v>
      </c>
      <c r="C28" s="285" t="s">
        <v>1252</v>
      </c>
      <c r="D28" s="285" t="s">
        <v>640</v>
      </c>
      <c r="E28" s="285"/>
      <c r="F28" s="204">
        <v>556660.06999999995</v>
      </c>
      <c r="G28" s="204">
        <v>0</v>
      </c>
      <c r="H28" s="204">
        <v>0</v>
      </c>
    </row>
    <row r="29" spans="1:8" ht="15.6" outlineLevel="4">
      <c r="A29" s="292">
        <v>19</v>
      </c>
      <c r="B29" s="284" t="s">
        <v>641</v>
      </c>
      <c r="C29" s="285" t="s">
        <v>1252</v>
      </c>
      <c r="D29" s="285" t="s">
        <v>642</v>
      </c>
      <c r="E29" s="285"/>
      <c r="F29" s="204">
        <v>556660.06999999995</v>
      </c>
      <c r="G29" s="204">
        <v>0</v>
      </c>
      <c r="H29" s="204">
        <v>0</v>
      </c>
    </row>
    <row r="30" spans="1:8" ht="15.6" outlineLevel="5">
      <c r="A30" s="292">
        <v>20</v>
      </c>
      <c r="B30" s="284" t="s">
        <v>471</v>
      </c>
      <c r="C30" s="285" t="s">
        <v>1252</v>
      </c>
      <c r="D30" s="285" t="s">
        <v>642</v>
      </c>
      <c r="E30" s="285" t="s">
        <v>472</v>
      </c>
      <c r="F30" s="204">
        <v>556660.06999999995</v>
      </c>
      <c r="G30" s="204">
        <v>0</v>
      </c>
      <c r="H30" s="204">
        <v>0</v>
      </c>
    </row>
    <row r="31" spans="1:8" ht="15.6" outlineLevel="6">
      <c r="A31" s="292">
        <v>21</v>
      </c>
      <c r="B31" s="284" t="s">
        <v>473</v>
      </c>
      <c r="C31" s="285" t="s">
        <v>1252</v>
      </c>
      <c r="D31" s="285" t="s">
        <v>642</v>
      </c>
      <c r="E31" s="285" t="s">
        <v>474</v>
      </c>
      <c r="F31" s="204">
        <v>134565.04999999999</v>
      </c>
      <c r="G31" s="204">
        <v>0</v>
      </c>
      <c r="H31" s="204">
        <v>0</v>
      </c>
    </row>
    <row r="32" spans="1:8" ht="15.6" outlineLevel="6">
      <c r="A32" s="292">
        <v>22</v>
      </c>
      <c r="B32" s="284" t="s">
        <v>475</v>
      </c>
      <c r="C32" s="285" t="s">
        <v>1252</v>
      </c>
      <c r="D32" s="285" t="s">
        <v>642</v>
      </c>
      <c r="E32" s="285" t="s">
        <v>476</v>
      </c>
      <c r="F32" s="204">
        <v>404157.73</v>
      </c>
      <c r="G32" s="204">
        <v>0</v>
      </c>
      <c r="H32" s="204">
        <v>0</v>
      </c>
    </row>
    <row r="33" spans="1:8" ht="15.6" outlineLevel="6">
      <c r="A33" s="292">
        <v>23</v>
      </c>
      <c r="B33" s="284" t="s">
        <v>477</v>
      </c>
      <c r="C33" s="285" t="s">
        <v>1252</v>
      </c>
      <c r="D33" s="285" t="s">
        <v>642</v>
      </c>
      <c r="E33" s="285" t="s">
        <v>478</v>
      </c>
      <c r="F33" s="204">
        <v>17937.29</v>
      </c>
      <c r="G33" s="204">
        <v>0</v>
      </c>
      <c r="H33" s="204">
        <v>0</v>
      </c>
    </row>
    <row r="34" spans="1:8" ht="156" outlineLevel="2">
      <c r="A34" s="292">
        <v>24</v>
      </c>
      <c r="B34" s="286" t="s">
        <v>1253</v>
      </c>
      <c r="C34" s="285" t="s">
        <v>1254</v>
      </c>
      <c r="D34" s="285"/>
      <c r="E34" s="285"/>
      <c r="F34" s="204">
        <v>320385</v>
      </c>
      <c r="G34" s="204">
        <v>0</v>
      </c>
      <c r="H34" s="204">
        <v>0</v>
      </c>
    </row>
    <row r="35" spans="1:8" ht="31.2" outlineLevel="3">
      <c r="A35" s="292">
        <v>25</v>
      </c>
      <c r="B35" s="284" t="s">
        <v>639</v>
      </c>
      <c r="C35" s="285" t="s">
        <v>1254</v>
      </c>
      <c r="D35" s="285" t="s">
        <v>640</v>
      </c>
      <c r="E35" s="285"/>
      <c r="F35" s="204">
        <v>320385</v>
      </c>
      <c r="G35" s="204">
        <v>0</v>
      </c>
      <c r="H35" s="204">
        <v>0</v>
      </c>
    </row>
    <row r="36" spans="1:8" ht="15.6" outlineLevel="4">
      <c r="A36" s="292">
        <v>26</v>
      </c>
      <c r="B36" s="284" t="s">
        <v>641</v>
      </c>
      <c r="C36" s="285" t="s">
        <v>1254</v>
      </c>
      <c r="D36" s="285" t="s">
        <v>642</v>
      </c>
      <c r="E36" s="285"/>
      <c r="F36" s="204">
        <v>320385</v>
      </c>
      <c r="G36" s="204">
        <v>0</v>
      </c>
      <c r="H36" s="204">
        <v>0</v>
      </c>
    </row>
    <row r="37" spans="1:8" ht="15.6" outlineLevel="5">
      <c r="A37" s="292">
        <v>27</v>
      </c>
      <c r="B37" s="284" t="s">
        <v>471</v>
      </c>
      <c r="C37" s="285" t="s">
        <v>1254</v>
      </c>
      <c r="D37" s="285" t="s">
        <v>642</v>
      </c>
      <c r="E37" s="285" t="s">
        <v>472</v>
      </c>
      <c r="F37" s="204">
        <v>320385</v>
      </c>
      <c r="G37" s="204">
        <v>0</v>
      </c>
      <c r="H37" s="204">
        <v>0</v>
      </c>
    </row>
    <row r="38" spans="1:8" ht="15.6" outlineLevel="6">
      <c r="A38" s="292">
        <v>28</v>
      </c>
      <c r="B38" s="284" t="s">
        <v>475</v>
      </c>
      <c r="C38" s="285" t="s">
        <v>1254</v>
      </c>
      <c r="D38" s="285" t="s">
        <v>642</v>
      </c>
      <c r="E38" s="285" t="s">
        <v>476</v>
      </c>
      <c r="F38" s="204">
        <v>320385</v>
      </c>
      <c r="G38" s="204">
        <v>0</v>
      </c>
      <c r="H38" s="204">
        <v>0</v>
      </c>
    </row>
    <row r="39" spans="1:8" ht="202.8" outlineLevel="2">
      <c r="A39" s="292">
        <v>29</v>
      </c>
      <c r="B39" s="286" t="s">
        <v>945</v>
      </c>
      <c r="C39" s="285" t="s">
        <v>946</v>
      </c>
      <c r="D39" s="285"/>
      <c r="E39" s="285"/>
      <c r="F39" s="204">
        <v>341890</v>
      </c>
      <c r="G39" s="204">
        <v>0</v>
      </c>
      <c r="H39" s="204">
        <v>0</v>
      </c>
    </row>
    <row r="40" spans="1:8" ht="31.2" outlineLevel="3">
      <c r="A40" s="292">
        <v>30</v>
      </c>
      <c r="B40" s="284" t="s">
        <v>639</v>
      </c>
      <c r="C40" s="285" t="s">
        <v>946</v>
      </c>
      <c r="D40" s="285" t="s">
        <v>640</v>
      </c>
      <c r="E40" s="285"/>
      <c r="F40" s="204">
        <v>341890</v>
      </c>
      <c r="G40" s="204">
        <v>0</v>
      </c>
      <c r="H40" s="204">
        <v>0</v>
      </c>
    </row>
    <row r="41" spans="1:8" ht="15.6" outlineLevel="4">
      <c r="A41" s="292">
        <v>31</v>
      </c>
      <c r="B41" s="284" t="s">
        <v>641</v>
      </c>
      <c r="C41" s="285" t="s">
        <v>946</v>
      </c>
      <c r="D41" s="285" t="s">
        <v>642</v>
      </c>
      <c r="E41" s="285"/>
      <c r="F41" s="204">
        <v>341890</v>
      </c>
      <c r="G41" s="204">
        <v>0</v>
      </c>
      <c r="H41" s="204">
        <v>0</v>
      </c>
    </row>
    <row r="42" spans="1:8" ht="15.6" outlineLevel="5">
      <c r="A42" s="292">
        <v>32</v>
      </c>
      <c r="B42" s="284" t="s">
        <v>471</v>
      </c>
      <c r="C42" s="285" t="s">
        <v>946</v>
      </c>
      <c r="D42" s="285" t="s">
        <v>642</v>
      </c>
      <c r="E42" s="285" t="s">
        <v>472</v>
      </c>
      <c r="F42" s="204">
        <v>341890</v>
      </c>
      <c r="G42" s="204">
        <v>0</v>
      </c>
      <c r="H42" s="204">
        <v>0</v>
      </c>
    </row>
    <row r="43" spans="1:8" ht="15.6" outlineLevel="6">
      <c r="A43" s="292">
        <v>33</v>
      </c>
      <c r="B43" s="284" t="s">
        <v>477</v>
      </c>
      <c r="C43" s="285" t="s">
        <v>946</v>
      </c>
      <c r="D43" s="285" t="s">
        <v>642</v>
      </c>
      <c r="E43" s="285" t="s">
        <v>478</v>
      </c>
      <c r="F43" s="204">
        <v>341890</v>
      </c>
      <c r="G43" s="204">
        <v>0</v>
      </c>
      <c r="H43" s="204">
        <v>0</v>
      </c>
    </row>
    <row r="44" spans="1:8" ht="265.2" outlineLevel="2">
      <c r="A44" s="292">
        <v>34</v>
      </c>
      <c r="B44" s="286" t="s">
        <v>707</v>
      </c>
      <c r="C44" s="285" t="s">
        <v>708</v>
      </c>
      <c r="D44" s="285"/>
      <c r="E44" s="285"/>
      <c r="F44" s="204">
        <v>19210210</v>
      </c>
      <c r="G44" s="204">
        <v>14743900</v>
      </c>
      <c r="H44" s="204">
        <v>14743900</v>
      </c>
    </row>
    <row r="45" spans="1:8" ht="31.2" outlineLevel="3">
      <c r="A45" s="292">
        <v>35</v>
      </c>
      <c r="B45" s="284" t="s">
        <v>639</v>
      </c>
      <c r="C45" s="285" t="s">
        <v>708</v>
      </c>
      <c r="D45" s="285" t="s">
        <v>640</v>
      </c>
      <c r="E45" s="285"/>
      <c r="F45" s="204">
        <v>19210210</v>
      </c>
      <c r="G45" s="204">
        <v>14743900</v>
      </c>
      <c r="H45" s="204">
        <v>14743900</v>
      </c>
    </row>
    <row r="46" spans="1:8" ht="15.6" outlineLevel="4">
      <c r="A46" s="292">
        <v>36</v>
      </c>
      <c r="B46" s="284" t="s">
        <v>641</v>
      </c>
      <c r="C46" s="285" t="s">
        <v>708</v>
      </c>
      <c r="D46" s="285" t="s">
        <v>642</v>
      </c>
      <c r="E46" s="285"/>
      <c r="F46" s="204">
        <v>19210210</v>
      </c>
      <c r="G46" s="204">
        <v>14743900</v>
      </c>
      <c r="H46" s="204">
        <v>14743900</v>
      </c>
    </row>
    <row r="47" spans="1:8" ht="15.6" outlineLevel="5">
      <c r="A47" s="292">
        <v>37</v>
      </c>
      <c r="B47" s="284" t="s">
        <v>471</v>
      </c>
      <c r="C47" s="285" t="s">
        <v>708</v>
      </c>
      <c r="D47" s="285" t="s">
        <v>642</v>
      </c>
      <c r="E47" s="285" t="s">
        <v>472</v>
      </c>
      <c r="F47" s="204">
        <v>19210210</v>
      </c>
      <c r="G47" s="204">
        <v>14743900</v>
      </c>
      <c r="H47" s="204">
        <v>14743900</v>
      </c>
    </row>
    <row r="48" spans="1:8" ht="15.6" outlineLevel="6">
      <c r="A48" s="292">
        <v>38</v>
      </c>
      <c r="B48" s="284" t="s">
        <v>473</v>
      </c>
      <c r="C48" s="285" t="s">
        <v>708</v>
      </c>
      <c r="D48" s="285" t="s">
        <v>642</v>
      </c>
      <c r="E48" s="285" t="s">
        <v>474</v>
      </c>
      <c r="F48" s="204">
        <v>19210210</v>
      </c>
      <c r="G48" s="204">
        <v>14743900</v>
      </c>
      <c r="H48" s="204">
        <v>14743900</v>
      </c>
    </row>
    <row r="49" spans="1:8" ht="249.6" outlineLevel="2">
      <c r="A49" s="292">
        <v>39</v>
      </c>
      <c r="B49" s="286" t="s">
        <v>715</v>
      </c>
      <c r="C49" s="285" t="s">
        <v>716</v>
      </c>
      <c r="D49" s="285"/>
      <c r="E49" s="285"/>
      <c r="F49" s="204">
        <v>22318220</v>
      </c>
      <c r="G49" s="204">
        <v>19879500</v>
      </c>
      <c r="H49" s="204">
        <v>19879500</v>
      </c>
    </row>
    <row r="50" spans="1:8" ht="31.2" outlineLevel="3">
      <c r="A50" s="292">
        <v>40</v>
      </c>
      <c r="B50" s="284" t="s">
        <v>639</v>
      </c>
      <c r="C50" s="285" t="s">
        <v>716</v>
      </c>
      <c r="D50" s="285" t="s">
        <v>640</v>
      </c>
      <c r="E50" s="285"/>
      <c r="F50" s="204">
        <v>22318220</v>
      </c>
      <c r="G50" s="204">
        <v>19879500</v>
      </c>
      <c r="H50" s="204">
        <v>19879500</v>
      </c>
    </row>
    <row r="51" spans="1:8" ht="15.6" outlineLevel="4">
      <c r="A51" s="292">
        <v>41</v>
      </c>
      <c r="B51" s="284" t="s">
        <v>641</v>
      </c>
      <c r="C51" s="285" t="s">
        <v>716</v>
      </c>
      <c r="D51" s="285" t="s">
        <v>642</v>
      </c>
      <c r="E51" s="285"/>
      <c r="F51" s="204">
        <v>22318220</v>
      </c>
      <c r="G51" s="204">
        <v>19879500</v>
      </c>
      <c r="H51" s="204">
        <v>19879500</v>
      </c>
    </row>
    <row r="52" spans="1:8" ht="15.6" outlineLevel="5">
      <c r="A52" s="292">
        <v>42</v>
      </c>
      <c r="B52" s="284" t="s">
        <v>471</v>
      </c>
      <c r="C52" s="285" t="s">
        <v>716</v>
      </c>
      <c r="D52" s="285" t="s">
        <v>642</v>
      </c>
      <c r="E52" s="285" t="s">
        <v>472</v>
      </c>
      <c r="F52" s="204">
        <v>22318220</v>
      </c>
      <c r="G52" s="204">
        <v>19879500</v>
      </c>
      <c r="H52" s="204">
        <v>19879500</v>
      </c>
    </row>
    <row r="53" spans="1:8" ht="15.6" outlineLevel="6">
      <c r="A53" s="292">
        <v>43</v>
      </c>
      <c r="B53" s="284" t="s">
        <v>475</v>
      </c>
      <c r="C53" s="285" t="s">
        <v>716</v>
      </c>
      <c r="D53" s="285" t="s">
        <v>642</v>
      </c>
      <c r="E53" s="285" t="s">
        <v>476</v>
      </c>
      <c r="F53" s="204">
        <v>22318220</v>
      </c>
      <c r="G53" s="204">
        <v>19879500</v>
      </c>
      <c r="H53" s="204">
        <v>19879500</v>
      </c>
    </row>
    <row r="54" spans="1:8" ht="187.2" outlineLevel="2">
      <c r="A54" s="292">
        <v>44</v>
      </c>
      <c r="B54" s="286" t="s">
        <v>731</v>
      </c>
      <c r="C54" s="285" t="s">
        <v>732</v>
      </c>
      <c r="D54" s="285"/>
      <c r="E54" s="285"/>
      <c r="F54" s="204">
        <v>147000</v>
      </c>
      <c r="G54" s="204">
        <v>234000</v>
      </c>
      <c r="H54" s="204">
        <v>234000</v>
      </c>
    </row>
    <row r="55" spans="1:8" ht="31.2" outlineLevel="3">
      <c r="A55" s="292">
        <v>45</v>
      </c>
      <c r="B55" s="284" t="s">
        <v>639</v>
      </c>
      <c r="C55" s="285" t="s">
        <v>732</v>
      </c>
      <c r="D55" s="285" t="s">
        <v>640</v>
      </c>
      <c r="E55" s="285"/>
      <c r="F55" s="204">
        <v>147000</v>
      </c>
      <c r="G55" s="204">
        <v>234000</v>
      </c>
      <c r="H55" s="204">
        <v>234000</v>
      </c>
    </row>
    <row r="56" spans="1:8" ht="15.6" outlineLevel="4">
      <c r="A56" s="292">
        <v>46</v>
      </c>
      <c r="B56" s="284" t="s">
        <v>641</v>
      </c>
      <c r="C56" s="285" t="s">
        <v>732</v>
      </c>
      <c r="D56" s="285" t="s">
        <v>642</v>
      </c>
      <c r="E56" s="285"/>
      <c r="F56" s="204">
        <v>147000</v>
      </c>
      <c r="G56" s="204">
        <v>234000</v>
      </c>
      <c r="H56" s="204">
        <v>234000</v>
      </c>
    </row>
    <row r="57" spans="1:8" ht="15.6" outlineLevel="5">
      <c r="A57" s="292">
        <v>47</v>
      </c>
      <c r="B57" s="284" t="s">
        <v>493</v>
      </c>
      <c r="C57" s="285" t="s">
        <v>732</v>
      </c>
      <c r="D57" s="285" t="s">
        <v>642</v>
      </c>
      <c r="E57" s="285" t="s">
        <v>494</v>
      </c>
      <c r="F57" s="204">
        <v>147000</v>
      </c>
      <c r="G57" s="204">
        <v>234000</v>
      </c>
      <c r="H57" s="204">
        <v>234000</v>
      </c>
    </row>
    <row r="58" spans="1:8" ht="15.6" outlineLevel="6">
      <c r="A58" s="292">
        <v>48</v>
      </c>
      <c r="B58" s="284" t="s">
        <v>501</v>
      </c>
      <c r="C58" s="285" t="s">
        <v>732</v>
      </c>
      <c r="D58" s="285" t="s">
        <v>642</v>
      </c>
      <c r="E58" s="285" t="s">
        <v>502</v>
      </c>
      <c r="F58" s="204">
        <v>147000</v>
      </c>
      <c r="G58" s="204">
        <v>234000</v>
      </c>
      <c r="H58" s="204">
        <v>234000</v>
      </c>
    </row>
    <row r="59" spans="1:8" ht="280.8" outlineLevel="2">
      <c r="A59" s="292">
        <v>49</v>
      </c>
      <c r="B59" s="286" t="s">
        <v>717</v>
      </c>
      <c r="C59" s="285" t="s">
        <v>718</v>
      </c>
      <c r="D59" s="285"/>
      <c r="E59" s="285"/>
      <c r="F59" s="204">
        <v>141540100</v>
      </c>
      <c r="G59" s="204">
        <v>134834200</v>
      </c>
      <c r="H59" s="204">
        <v>134834200</v>
      </c>
    </row>
    <row r="60" spans="1:8" ht="31.2" outlineLevel="3">
      <c r="A60" s="292">
        <v>50</v>
      </c>
      <c r="B60" s="284" t="s">
        <v>639</v>
      </c>
      <c r="C60" s="285" t="s">
        <v>718</v>
      </c>
      <c r="D60" s="285" t="s">
        <v>640</v>
      </c>
      <c r="E60" s="285"/>
      <c r="F60" s="204">
        <v>141540100</v>
      </c>
      <c r="G60" s="204">
        <v>134834200</v>
      </c>
      <c r="H60" s="204">
        <v>134834200</v>
      </c>
    </row>
    <row r="61" spans="1:8" ht="15.6" outlineLevel="4">
      <c r="A61" s="292">
        <v>51</v>
      </c>
      <c r="B61" s="284" t="s">
        <v>641</v>
      </c>
      <c r="C61" s="285" t="s">
        <v>718</v>
      </c>
      <c r="D61" s="285" t="s">
        <v>642</v>
      </c>
      <c r="E61" s="285"/>
      <c r="F61" s="204">
        <v>141540100</v>
      </c>
      <c r="G61" s="204">
        <v>134834200</v>
      </c>
      <c r="H61" s="204">
        <v>134834200</v>
      </c>
    </row>
    <row r="62" spans="1:8" ht="15.6" outlineLevel="5">
      <c r="A62" s="292">
        <v>52</v>
      </c>
      <c r="B62" s="284" t="s">
        <v>471</v>
      </c>
      <c r="C62" s="285" t="s">
        <v>718</v>
      </c>
      <c r="D62" s="285" t="s">
        <v>642</v>
      </c>
      <c r="E62" s="285" t="s">
        <v>472</v>
      </c>
      <c r="F62" s="204">
        <v>141540100</v>
      </c>
      <c r="G62" s="204">
        <v>134834200</v>
      </c>
      <c r="H62" s="204">
        <v>134834200</v>
      </c>
    </row>
    <row r="63" spans="1:8" ht="15.6" outlineLevel="6">
      <c r="A63" s="292">
        <v>53</v>
      </c>
      <c r="B63" s="284" t="s">
        <v>475</v>
      </c>
      <c r="C63" s="285" t="s">
        <v>718</v>
      </c>
      <c r="D63" s="285" t="s">
        <v>642</v>
      </c>
      <c r="E63" s="285" t="s">
        <v>476</v>
      </c>
      <c r="F63" s="204">
        <v>137230000</v>
      </c>
      <c r="G63" s="204">
        <v>134834200</v>
      </c>
      <c r="H63" s="204">
        <v>134834200</v>
      </c>
    </row>
    <row r="64" spans="1:8" ht="15.6" outlineLevel="6">
      <c r="A64" s="292">
        <v>54</v>
      </c>
      <c r="B64" s="284" t="s">
        <v>477</v>
      </c>
      <c r="C64" s="285" t="s">
        <v>718</v>
      </c>
      <c r="D64" s="285" t="s">
        <v>642</v>
      </c>
      <c r="E64" s="285" t="s">
        <v>478</v>
      </c>
      <c r="F64" s="204">
        <v>4310100</v>
      </c>
      <c r="G64" s="204">
        <v>0</v>
      </c>
      <c r="H64" s="204">
        <v>0</v>
      </c>
    </row>
    <row r="65" spans="1:8" ht="124.8" outlineLevel="2">
      <c r="A65" s="292">
        <v>55</v>
      </c>
      <c r="B65" s="286" t="s">
        <v>729</v>
      </c>
      <c r="C65" s="285" t="s">
        <v>730</v>
      </c>
      <c r="D65" s="285"/>
      <c r="E65" s="285"/>
      <c r="F65" s="204">
        <v>13686600</v>
      </c>
      <c r="G65" s="204">
        <v>14581500</v>
      </c>
      <c r="H65" s="204">
        <v>14581500</v>
      </c>
    </row>
    <row r="66" spans="1:8" ht="31.2" outlineLevel="3">
      <c r="A66" s="292">
        <v>56</v>
      </c>
      <c r="B66" s="284" t="s">
        <v>639</v>
      </c>
      <c r="C66" s="285" t="s">
        <v>730</v>
      </c>
      <c r="D66" s="285" t="s">
        <v>640</v>
      </c>
      <c r="E66" s="285"/>
      <c r="F66" s="204">
        <v>13686600</v>
      </c>
      <c r="G66" s="204">
        <v>14581500</v>
      </c>
      <c r="H66" s="204">
        <v>14581500</v>
      </c>
    </row>
    <row r="67" spans="1:8" ht="15.6" outlineLevel="4">
      <c r="A67" s="292">
        <v>57</v>
      </c>
      <c r="B67" s="284" t="s">
        <v>641</v>
      </c>
      <c r="C67" s="285" t="s">
        <v>730</v>
      </c>
      <c r="D67" s="285" t="s">
        <v>642</v>
      </c>
      <c r="E67" s="285"/>
      <c r="F67" s="204">
        <v>13686600</v>
      </c>
      <c r="G67" s="204">
        <v>14581500</v>
      </c>
      <c r="H67" s="204">
        <v>14581500</v>
      </c>
    </row>
    <row r="68" spans="1:8" ht="15.6" outlineLevel="5">
      <c r="A68" s="292">
        <v>58</v>
      </c>
      <c r="B68" s="284" t="s">
        <v>493</v>
      </c>
      <c r="C68" s="285" t="s">
        <v>730</v>
      </c>
      <c r="D68" s="285" t="s">
        <v>642</v>
      </c>
      <c r="E68" s="285" t="s">
        <v>494</v>
      </c>
      <c r="F68" s="204">
        <v>13686600</v>
      </c>
      <c r="G68" s="204">
        <v>14581500</v>
      </c>
      <c r="H68" s="204">
        <v>14581500</v>
      </c>
    </row>
    <row r="69" spans="1:8" ht="15.6" outlineLevel="6">
      <c r="A69" s="292">
        <v>59</v>
      </c>
      <c r="B69" s="284" t="s">
        <v>499</v>
      </c>
      <c r="C69" s="285" t="s">
        <v>730</v>
      </c>
      <c r="D69" s="285" t="s">
        <v>642</v>
      </c>
      <c r="E69" s="285" t="s">
        <v>500</v>
      </c>
      <c r="F69" s="204">
        <v>13686600</v>
      </c>
      <c r="G69" s="204">
        <v>14581500</v>
      </c>
      <c r="H69" s="204">
        <v>14581500</v>
      </c>
    </row>
    <row r="70" spans="1:8" ht="265.2" outlineLevel="2">
      <c r="A70" s="292">
        <v>60</v>
      </c>
      <c r="B70" s="286" t="s">
        <v>709</v>
      </c>
      <c r="C70" s="285" t="s">
        <v>710</v>
      </c>
      <c r="D70" s="285"/>
      <c r="E70" s="285"/>
      <c r="F70" s="204">
        <v>31092400</v>
      </c>
      <c r="G70" s="204">
        <v>26466600</v>
      </c>
      <c r="H70" s="204">
        <v>26466600</v>
      </c>
    </row>
    <row r="71" spans="1:8" ht="31.2" outlineLevel="3">
      <c r="A71" s="292">
        <v>61</v>
      </c>
      <c r="B71" s="284" t="s">
        <v>639</v>
      </c>
      <c r="C71" s="285" t="s">
        <v>710</v>
      </c>
      <c r="D71" s="285" t="s">
        <v>640</v>
      </c>
      <c r="E71" s="285"/>
      <c r="F71" s="204">
        <v>31092400</v>
      </c>
      <c r="G71" s="204">
        <v>26466600</v>
      </c>
      <c r="H71" s="204">
        <v>26466600</v>
      </c>
    </row>
    <row r="72" spans="1:8" ht="15.6" outlineLevel="4">
      <c r="A72" s="292">
        <v>62</v>
      </c>
      <c r="B72" s="284" t="s">
        <v>641</v>
      </c>
      <c r="C72" s="285" t="s">
        <v>710</v>
      </c>
      <c r="D72" s="285" t="s">
        <v>642</v>
      </c>
      <c r="E72" s="285"/>
      <c r="F72" s="204">
        <v>31092400</v>
      </c>
      <c r="G72" s="204">
        <v>26466600</v>
      </c>
      <c r="H72" s="204">
        <v>26466600</v>
      </c>
    </row>
    <row r="73" spans="1:8" ht="15.6" outlineLevel="5">
      <c r="A73" s="292">
        <v>63</v>
      </c>
      <c r="B73" s="284" t="s">
        <v>471</v>
      </c>
      <c r="C73" s="285" t="s">
        <v>710</v>
      </c>
      <c r="D73" s="285" t="s">
        <v>642</v>
      </c>
      <c r="E73" s="285" t="s">
        <v>472</v>
      </c>
      <c r="F73" s="204">
        <v>31092400</v>
      </c>
      <c r="G73" s="204">
        <v>26466600</v>
      </c>
      <c r="H73" s="204">
        <v>26466600</v>
      </c>
    </row>
    <row r="74" spans="1:8" ht="15.6" outlineLevel="6">
      <c r="A74" s="292">
        <v>64</v>
      </c>
      <c r="B74" s="284" t="s">
        <v>473</v>
      </c>
      <c r="C74" s="285" t="s">
        <v>710</v>
      </c>
      <c r="D74" s="285" t="s">
        <v>642</v>
      </c>
      <c r="E74" s="285" t="s">
        <v>474</v>
      </c>
      <c r="F74" s="204">
        <v>31092400</v>
      </c>
      <c r="G74" s="204">
        <v>26466600</v>
      </c>
      <c r="H74" s="204">
        <v>26466600</v>
      </c>
    </row>
    <row r="75" spans="1:8" ht="31.2" outlineLevel="1">
      <c r="A75" s="292">
        <v>65</v>
      </c>
      <c r="B75" s="284" t="s">
        <v>711</v>
      </c>
      <c r="C75" s="285" t="s">
        <v>712</v>
      </c>
      <c r="D75" s="285"/>
      <c r="E75" s="285"/>
      <c r="F75" s="204">
        <v>68141280.239999995</v>
      </c>
      <c r="G75" s="204">
        <v>0</v>
      </c>
      <c r="H75" s="204">
        <v>0</v>
      </c>
    </row>
    <row r="76" spans="1:8" ht="78" outlineLevel="2">
      <c r="A76" s="292">
        <v>66</v>
      </c>
      <c r="B76" s="284" t="s">
        <v>713</v>
      </c>
      <c r="C76" s="285" t="s">
        <v>714</v>
      </c>
      <c r="D76" s="285"/>
      <c r="E76" s="285"/>
      <c r="F76" s="204">
        <v>5082464.42</v>
      </c>
      <c r="G76" s="204">
        <v>0</v>
      </c>
      <c r="H76" s="204">
        <v>0</v>
      </c>
    </row>
    <row r="77" spans="1:8" ht="31.2" outlineLevel="3">
      <c r="A77" s="292">
        <v>67</v>
      </c>
      <c r="B77" s="284" t="s">
        <v>639</v>
      </c>
      <c r="C77" s="285" t="s">
        <v>714</v>
      </c>
      <c r="D77" s="285" t="s">
        <v>640</v>
      </c>
      <c r="E77" s="285"/>
      <c r="F77" s="204">
        <v>5082464.42</v>
      </c>
      <c r="G77" s="204">
        <v>0</v>
      </c>
      <c r="H77" s="204">
        <v>0</v>
      </c>
    </row>
    <row r="78" spans="1:8" ht="15.6" outlineLevel="4">
      <c r="A78" s="292">
        <v>68</v>
      </c>
      <c r="B78" s="284" t="s">
        <v>641</v>
      </c>
      <c r="C78" s="285" t="s">
        <v>714</v>
      </c>
      <c r="D78" s="285" t="s">
        <v>642</v>
      </c>
      <c r="E78" s="285"/>
      <c r="F78" s="204">
        <v>5082464.42</v>
      </c>
      <c r="G78" s="204">
        <v>0</v>
      </c>
      <c r="H78" s="204">
        <v>0</v>
      </c>
    </row>
    <row r="79" spans="1:8" ht="15.6" outlineLevel="5">
      <c r="A79" s="292">
        <v>69</v>
      </c>
      <c r="B79" s="284" t="s">
        <v>471</v>
      </c>
      <c r="C79" s="285" t="s">
        <v>714</v>
      </c>
      <c r="D79" s="285" t="s">
        <v>642</v>
      </c>
      <c r="E79" s="285" t="s">
        <v>472</v>
      </c>
      <c r="F79" s="204">
        <v>5082464.42</v>
      </c>
      <c r="G79" s="204">
        <v>0</v>
      </c>
      <c r="H79" s="204">
        <v>0</v>
      </c>
    </row>
    <row r="80" spans="1:8" ht="15.6" outlineLevel="6">
      <c r="A80" s="292">
        <v>70</v>
      </c>
      <c r="B80" s="284" t="s">
        <v>473</v>
      </c>
      <c r="C80" s="285" t="s">
        <v>714</v>
      </c>
      <c r="D80" s="285" t="s">
        <v>642</v>
      </c>
      <c r="E80" s="285" t="s">
        <v>474</v>
      </c>
      <c r="F80" s="204">
        <v>2431590</v>
      </c>
      <c r="G80" s="204">
        <v>0</v>
      </c>
      <c r="H80" s="204">
        <v>0</v>
      </c>
    </row>
    <row r="81" spans="1:8" ht="15.6" outlineLevel="6">
      <c r="A81" s="292">
        <v>71</v>
      </c>
      <c r="B81" s="284" t="s">
        <v>475</v>
      </c>
      <c r="C81" s="285" t="s">
        <v>714</v>
      </c>
      <c r="D81" s="285" t="s">
        <v>642</v>
      </c>
      <c r="E81" s="285" t="s">
        <v>476</v>
      </c>
      <c r="F81" s="204">
        <v>2650874.42</v>
      </c>
      <c r="G81" s="204">
        <v>0</v>
      </c>
      <c r="H81" s="204">
        <v>0</v>
      </c>
    </row>
    <row r="82" spans="1:8" ht="93.6" outlineLevel="2">
      <c r="A82" s="292">
        <v>72</v>
      </c>
      <c r="B82" s="286" t="s">
        <v>943</v>
      </c>
      <c r="C82" s="285" t="s">
        <v>944</v>
      </c>
      <c r="D82" s="285"/>
      <c r="E82" s="285"/>
      <c r="F82" s="204">
        <v>5990800</v>
      </c>
      <c r="G82" s="204">
        <v>0</v>
      </c>
      <c r="H82" s="204">
        <v>0</v>
      </c>
    </row>
    <row r="83" spans="1:8" ht="31.2" outlineLevel="3">
      <c r="A83" s="292">
        <v>73</v>
      </c>
      <c r="B83" s="284" t="s">
        <v>639</v>
      </c>
      <c r="C83" s="285" t="s">
        <v>944</v>
      </c>
      <c r="D83" s="285" t="s">
        <v>640</v>
      </c>
      <c r="E83" s="285"/>
      <c r="F83" s="204">
        <v>5990800</v>
      </c>
      <c r="G83" s="204">
        <v>0</v>
      </c>
      <c r="H83" s="204">
        <v>0</v>
      </c>
    </row>
    <row r="84" spans="1:8" ht="15.6" outlineLevel="4">
      <c r="A84" s="292">
        <v>74</v>
      </c>
      <c r="B84" s="284" t="s">
        <v>641</v>
      </c>
      <c r="C84" s="285" t="s">
        <v>944</v>
      </c>
      <c r="D84" s="285" t="s">
        <v>642</v>
      </c>
      <c r="E84" s="285"/>
      <c r="F84" s="204">
        <v>5990800</v>
      </c>
      <c r="G84" s="204">
        <v>0</v>
      </c>
      <c r="H84" s="204">
        <v>0</v>
      </c>
    </row>
    <row r="85" spans="1:8" ht="15.6" outlineLevel="5">
      <c r="A85" s="292">
        <v>75</v>
      </c>
      <c r="B85" s="284" t="s">
        <v>471</v>
      </c>
      <c r="C85" s="285" t="s">
        <v>944</v>
      </c>
      <c r="D85" s="285" t="s">
        <v>642</v>
      </c>
      <c r="E85" s="285" t="s">
        <v>472</v>
      </c>
      <c r="F85" s="204">
        <v>5990800</v>
      </c>
      <c r="G85" s="204">
        <v>0</v>
      </c>
      <c r="H85" s="204">
        <v>0</v>
      </c>
    </row>
    <row r="86" spans="1:8" ht="15.6" outlineLevel="6">
      <c r="A86" s="292">
        <v>76</v>
      </c>
      <c r="B86" s="284" t="s">
        <v>475</v>
      </c>
      <c r="C86" s="285" t="s">
        <v>944</v>
      </c>
      <c r="D86" s="285" t="s">
        <v>642</v>
      </c>
      <c r="E86" s="285" t="s">
        <v>476</v>
      </c>
      <c r="F86" s="204">
        <v>5990800</v>
      </c>
      <c r="G86" s="204">
        <v>0</v>
      </c>
      <c r="H86" s="204">
        <v>0</v>
      </c>
    </row>
    <row r="87" spans="1:8" ht="93.6" outlineLevel="2">
      <c r="A87" s="292">
        <v>77</v>
      </c>
      <c r="B87" s="284" t="s">
        <v>1127</v>
      </c>
      <c r="C87" s="285" t="s">
        <v>1126</v>
      </c>
      <c r="D87" s="285"/>
      <c r="E87" s="285"/>
      <c r="F87" s="204">
        <v>462355.82</v>
      </c>
      <c r="G87" s="204">
        <v>0</v>
      </c>
      <c r="H87" s="204">
        <v>0</v>
      </c>
    </row>
    <row r="88" spans="1:8" ht="31.2" outlineLevel="3">
      <c r="A88" s="292">
        <v>78</v>
      </c>
      <c r="B88" s="284" t="s">
        <v>639</v>
      </c>
      <c r="C88" s="285" t="s">
        <v>1126</v>
      </c>
      <c r="D88" s="285" t="s">
        <v>640</v>
      </c>
      <c r="E88" s="285"/>
      <c r="F88" s="204">
        <v>462355.82</v>
      </c>
      <c r="G88" s="204">
        <v>0</v>
      </c>
      <c r="H88" s="204">
        <v>0</v>
      </c>
    </row>
    <row r="89" spans="1:8" ht="15.6" outlineLevel="4">
      <c r="A89" s="292">
        <v>79</v>
      </c>
      <c r="B89" s="284" t="s">
        <v>641</v>
      </c>
      <c r="C89" s="285" t="s">
        <v>1126</v>
      </c>
      <c r="D89" s="285" t="s">
        <v>642</v>
      </c>
      <c r="E89" s="285"/>
      <c r="F89" s="204">
        <v>462355.82</v>
      </c>
      <c r="G89" s="204">
        <v>0</v>
      </c>
      <c r="H89" s="204">
        <v>0</v>
      </c>
    </row>
    <row r="90" spans="1:8" ht="15.6" outlineLevel="5">
      <c r="A90" s="292">
        <v>80</v>
      </c>
      <c r="B90" s="284" t="s">
        <v>471</v>
      </c>
      <c r="C90" s="285" t="s">
        <v>1126</v>
      </c>
      <c r="D90" s="285" t="s">
        <v>642</v>
      </c>
      <c r="E90" s="285" t="s">
        <v>472</v>
      </c>
      <c r="F90" s="204">
        <v>462355.82</v>
      </c>
      <c r="G90" s="204">
        <v>0</v>
      </c>
      <c r="H90" s="204">
        <v>0</v>
      </c>
    </row>
    <row r="91" spans="1:8" ht="15.6" outlineLevel="6">
      <c r="A91" s="292">
        <v>81</v>
      </c>
      <c r="B91" s="284" t="s">
        <v>475</v>
      </c>
      <c r="C91" s="285" t="s">
        <v>1126</v>
      </c>
      <c r="D91" s="285" t="s">
        <v>642</v>
      </c>
      <c r="E91" s="285" t="s">
        <v>476</v>
      </c>
      <c r="F91" s="204">
        <v>462355.82</v>
      </c>
      <c r="G91" s="204">
        <v>0</v>
      </c>
      <c r="H91" s="204">
        <v>0</v>
      </c>
    </row>
    <row r="92" spans="1:8" ht="93.6" outlineLevel="2">
      <c r="A92" s="292">
        <v>82</v>
      </c>
      <c r="B92" s="284" t="s">
        <v>961</v>
      </c>
      <c r="C92" s="285" t="s">
        <v>1255</v>
      </c>
      <c r="D92" s="285"/>
      <c r="E92" s="285"/>
      <c r="F92" s="204">
        <v>56605660</v>
      </c>
      <c r="G92" s="204">
        <v>0</v>
      </c>
      <c r="H92" s="204">
        <v>0</v>
      </c>
    </row>
    <row r="93" spans="1:8" ht="31.2" outlineLevel="3">
      <c r="A93" s="292">
        <v>83</v>
      </c>
      <c r="B93" s="284" t="s">
        <v>608</v>
      </c>
      <c r="C93" s="285" t="s">
        <v>1255</v>
      </c>
      <c r="D93" s="285" t="s">
        <v>609</v>
      </c>
      <c r="E93" s="285"/>
      <c r="F93" s="204">
        <v>56605660</v>
      </c>
      <c r="G93" s="204">
        <v>0</v>
      </c>
      <c r="H93" s="204">
        <v>0</v>
      </c>
    </row>
    <row r="94" spans="1:8" ht="15.6" outlineLevel="4">
      <c r="A94" s="292">
        <v>84</v>
      </c>
      <c r="B94" s="284" t="s">
        <v>610</v>
      </c>
      <c r="C94" s="285" t="s">
        <v>1255</v>
      </c>
      <c r="D94" s="285" t="s">
        <v>314</v>
      </c>
      <c r="E94" s="285"/>
      <c r="F94" s="204">
        <v>56605660</v>
      </c>
      <c r="G94" s="204">
        <v>0</v>
      </c>
      <c r="H94" s="204">
        <v>0</v>
      </c>
    </row>
    <row r="95" spans="1:8" ht="15.6" outlineLevel="5">
      <c r="A95" s="292">
        <v>85</v>
      </c>
      <c r="B95" s="284" t="s">
        <v>471</v>
      </c>
      <c r="C95" s="285" t="s">
        <v>1255</v>
      </c>
      <c r="D95" s="285" t="s">
        <v>314</v>
      </c>
      <c r="E95" s="285" t="s">
        <v>472</v>
      </c>
      <c r="F95" s="204">
        <v>56605660</v>
      </c>
      <c r="G95" s="204">
        <v>0</v>
      </c>
      <c r="H95" s="204">
        <v>0</v>
      </c>
    </row>
    <row r="96" spans="1:8" ht="15.6" outlineLevel="6">
      <c r="A96" s="292">
        <v>86</v>
      </c>
      <c r="B96" s="284" t="s">
        <v>475</v>
      </c>
      <c r="C96" s="285" t="s">
        <v>1255</v>
      </c>
      <c r="D96" s="285" t="s">
        <v>314</v>
      </c>
      <c r="E96" s="285" t="s">
        <v>476</v>
      </c>
      <c r="F96" s="204">
        <v>56605660</v>
      </c>
      <c r="G96" s="204">
        <v>0</v>
      </c>
      <c r="H96" s="204">
        <v>0</v>
      </c>
    </row>
    <row r="97" spans="1:8" ht="31.2" outlineLevel="1">
      <c r="A97" s="292">
        <v>87</v>
      </c>
      <c r="B97" s="284" t="s">
        <v>723</v>
      </c>
      <c r="C97" s="285" t="s">
        <v>724</v>
      </c>
      <c r="D97" s="285"/>
      <c r="E97" s="285"/>
      <c r="F97" s="204">
        <v>5091737.17</v>
      </c>
      <c r="G97" s="204">
        <v>4143142.25</v>
      </c>
      <c r="H97" s="204">
        <v>4009492.5</v>
      </c>
    </row>
    <row r="98" spans="1:8" ht="78" outlineLevel="2">
      <c r="A98" s="292">
        <v>88</v>
      </c>
      <c r="B98" s="284" t="s">
        <v>725</v>
      </c>
      <c r="C98" s="285" t="s">
        <v>726</v>
      </c>
      <c r="D98" s="285"/>
      <c r="E98" s="285"/>
      <c r="F98" s="204">
        <v>4907751.75</v>
      </c>
      <c r="G98" s="204">
        <v>4143142.25</v>
      </c>
      <c r="H98" s="204">
        <v>4009492.5</v>
      </c>
    </row>
    <row r="99" spans="1:8" ht="78" outlineLevel="3">
      <c r="A99" s="292">
        <v>89</v>
      </c>
      <c r="B99" s="284" t="s">
        <v>535</v>
      </c>
      <c r="C99" s="285" t="s">
        <v>726</v>
      </c>
      <c r="D99" s="285" t="s">
        <v>256</v>
      </c>
      <c r="E99" s="285"/>
      <c r="F99" s="204">
        <v>4513599</v>
      </c>
      <c r="G99" s="204">
        <v>4143142.25</v>
      </c>
      <c r="H99" s="204">
        <v>4009492.5</v>
      </c>
    </row>
    <row r="100" spans="1:8" ht="15.6" outlineLevel="4">
      <c r="A100" s="292">
        <v>90</v>
      </c>
      <c r="B100" s="284" t="s">
        <v>681</v>
      </c>
      <c r="C100" s="285" t="s">
        <v>726</v>
      </c>
      <c r="D100" s="285" t="s">
        <v>239</v>
      </c>
      <c r="E100" s="285"/>
      <c r="F100" s="204">
        <v>4513599</v>
      </c>
      <c r="G100" s="204">
        <v>4143142.25</v>
      </c>
      <c r="H100" s="204">
        <v>4009492.5</v>
      </c>
    </row>
    <row r="101" spans="1:8" ht="15.6" outlineLevel="5">
      <c r="A101" s="292">
        <v>91</v>
      </c>
      <c r="B101" s="284" t="s">
        <v>471</v>
      </c>
      <c r="C101" s="285" t="s">
        <v>726</v>
      </c>
      <c r="D101" s="285" t="s">
        <v>239</v>
      </c>
      <c r="E101" s="285" t="s">
        <v>472</v>
      </c>
      <c r="F101" s="204">
        <v>4513599</v>
      </c>
      <c r="G101" s="204">
        <v>4143142.25</v>
      </c>
      <c r="H101" s="204">
        <v>4009492.5</v>
      </c>
    </row>
    <row r="102" spans="1:8" ht="15.6" outlineLevel="6">
      <c r="A102" s="292">
        <v>92</v>
      </c>
      <c r="B102" s="284" t="s">
        <v>481</v>
      </c>
      <c r="C102" s="285" t="s">
        <v>726</v>
      </c>
      <c r="D102" s="285" t="s">
        <v>239</v>
      </c>
      <c r="E102" s="285" t="s">
        <v>482</v>
      </c>
      <c r="F102" s="204">
        <v>4513599</v>
      </c>
      <c r="G102" s="204">
        <v>4143142.25</v>
      </c>
      <c r="H102" s="204">
        <v>4009492.5</v>
      </c>
    </row>
    <row r="103" spans="1:8" ht="31.2" outlineLevel="3">
      <c r="A103" s="292">
        <v>93</v>
      </c>
      <c r="B103" s="284" t="s">
        <v>537</v>
      </c>
      <c r="C103" s="285" t="s">
        <v>726</v>
      </c>
      <c r="D103" s="285" t="s">
        <v>538</v>
      </c>
      <c r="E103" s="285"/>
      <c r="F103" s="204">
        <v>394152.75</v>
      </c>
      <c r="G103" s="204">
        <v>0</v>
      </c>
      <c r="H103" s="204">
        <v>0</v>
      </c>
    </row>
    <row r="104" spans="1:8" ht="31.2" outlineLevel="4">
      <c r="A104" s="292">
        <v>94</v>
      </c>
      <c r="B104" s="284" t="s">
        <v>539</v>
      </c>
      <c r="C104" s="285" t="s">
        <v>726</v>
      </c>
      <c r="D104" s="285" t="s">
        <v>259</v>
      </c>
      <c r="E104" s="285"/>
      <c r="F104" s="204">
        <v>394152.75</v>
      </c>
      <c r="G104" s="204">
        <v>0</v>
      </c>
      <c r="H104" s="204">
        <v>0</v>
      </c>
    </row>
    <row r="105" spans="1:8" ht="15.6" outlineLevel="5">
      <c r="A105" s="292">
        <v>95</v>
      </c>
      <c r="B105" s="284" t="s">
        <v>471</v>
      </c>
      <c r="C105" s="285" t="s">
        <v>726</v>
      </c>
      <c r="D105" s="285" t="s">
        <v>259</v>
      </c>
      <c r="E105" s="285" t="s">
        <v>472</v>
      </c>
      <c r="F105" s="204">
        <v>394152.75</v>
      </c>
      <c r="G105" s="204">
        <v>0</v>
      </c>
      <c r="H105" s="204">
        <v>0</v>
      </c>
    </row>
    <row r="106" spans="1:8" ht="15.6" outlineLevel="6">
      <c r="A106" s="292">
        <v>96</v>
      </c>
      <c r="B106" s="284" t="s">
        <v>481</v>
      </c>
      <c r="C106" s="285" t="s">
        <v>726</v>
      </c>
      <c r="D106" s="285" t="s">
        <v>259</v>
      </c>
      <c r="E106" s="285" t="s">
        <v>482</v>
      </c>
      <c r="F106" s="204">
        <v>394152.75</v>
      </c>
      <c r="G106" s="204">
        <v>0</v>
      </c>
      <c r="H106" s="204">
        <v>0</v>
      </c>
    </row>
    <row r="107" spans="1:8" ht="124.8" outlineLevel="2">
      <c r="A107" s="292">
        <v>97</v>
      </c>
      <c r="B107" s="286" t="s">
        <v>947</v>
      </c>
      <c r="C107" s="285" t="s">
        <v>948</v>
      </c>
      <c r="D107" s="285"/>
      <c r="E107" s="285"/>
      <c r="F107" s="204">
        <v>174746.46</v>
      </c>
      <c r="G107" s="204">
        <v>0</v>
      </c>
      <c r="H107" s="204">
        <v>0</v>
      </c>
    </row>
    <row r="108" spans="1:8" ht="78" outlineLevel="3">
      <c r="A108" s="292">
        <v>98</v>
      </c>
      <c r="B108" s="284" t="s">
        <v>535</v>
      </c>
      <c r="C108" s="285" t="s">
        <v>948</v>
      </c>
      <c r="D108" s="285" t="s">
        <v>256</v>
      </c>
      <c r="E108" s="285"/>
      <c r="F108" s="204">
        <v>174746.46</v>
      </c>
      <c r="G108" s="204">
        <v>0</v>
      </c>
      <c r="H108" s="204">
        <v>0</v>
      </c>
    </row>
    <row r="109" spans="1:8" ht="15.6" outlineLevel="4">
      <c r="A109" s="292">
        <v>99</v>
      </c>
      <c r="B109" s="284" t="s">
        <v>681</v>
      </c>
      <c r="C109" s="285" t="s">
        <v>948</v>
      </c>
      <c r="D109" s="285" t="s">
        <v>239</v>
      </c>
      <c r="E109" s="285"/>
      <c r="F109" s="204">
        <v>174746.46</v>
      </c>
      <c r="G109" s="204">
        <v>0</v>
      </c>
      <c r="H109" s="204">
        <v>0</v>
      </c>
    </row>
    <row r="110" spans="1:8" ht="15.6" outlineLevel="5">
      <c r="A110" s="292">
        <v>100</v>
      </c>
      <c r="B110" s="284" t="s">
        <v>471</v>
      </c>
      <c r="C110" s="285" t="s">
        <v>948</v>
      </c>
      <c r="D110" s="285" t="s">
        <v>239</v>
      </c>
      <c r="E110" s="285" t="s">
        <v>472</v>
      </c>
      <c r="F110" s="204">
        <v>174746.46</v>
      </c>
      <c r="G110" s="204">
        <v>0</v>
      </c>
      <c r="H110" s="204">
        <v>0</v>
      </c>
    </row>
    <row r="111" spans="1:8" ht="15.6" outlineLevel="6">
      <c r="A111" s="292">
        <v>101</v>
      </c>
      <c r="B111" s="284" t="s">
        <v>481</v>
      </c>
      <c r="C111" s="285" t="s">
        <v>948</v>
      </c>
      <c r="D111" s="285" t="s">
        <v>239</v>
      </c>
      <c r="E111" s="285" t="s">
        <v>482</v>
      </c>
      <c r="F111" s="204">
        <v>174746.46</v>
      </c>
      <c r="G111" s="204">
        <v>0</v>
      </c>
      <c r="H111" s="204">
        <v>0</v>
      </c>
    </row>
    <row r="112" spans="1:8" ht="187.2" outlineLevel="2">
      <c r="A112" s="292">
        <v>102</v>
      </c>
      <c r="B112" s="286" t="s">
        <v>1256</v>
      </c>
      <c r="C112" s="285" t="s">
        <v>1257</v>
      </c>
      <c r="D112" s="285"/>
      <c r="E112" s="285"/>
      <c r="F112" s="204">
        <v>3939</v>
      </c>
      <c r="G112" s="204">
        <v>0</v>
      </c>
      <c r="H112" s="204">
        <v>0</v>
      </c>
    </row>
    <row r="113" spans="1:8" ht="78" outlineLevel="3">
      <c r="A113" s="292">
        <v>103</v>
      </c>
      <c r="B113" s="284" t="s">
        <v>535</v>
      </c>
      <c r="C113" s="285" t="s">
        <v>1257</v>
      </c>
      <c r="D113" s="285" t="s">
        <v>256</v>
      </c>
      <c r="E113" s="285"/>
      <c r="F113" s="204">
        <v>3939</v>
      </c>
      <c r="G113" s="204">
        <v>0</v>
      </c>
      <c r="H113" s="204">
        <v>0</v>
      </c>
    </row>
    <row r="114" spans="1:8" ht="15.6" outlineLevel="4">
      <c r="A114" s="292">
        <v>104</v>
      </c>
      <c r="B114" s="284" t="s">
        <v>681</v>
      </c>
      <c r="C114" s="285" t="s">
        <v>1257</v>
      </c>
      <c r="D114" s="285" t="s">
        <v>239</v>
      </c>
      <c r="E114" s="285"/>
      <c r="F114" s="204">
        <v>3939</v>
      </c>
      <c r="G114" s="204">
        <v>0</v>
      </c>
      <c r="H114" s="204">
        <v>0</v>
      </c>
    </row>
    <row r="115" spans="1:8" ht="15.6" outlineLevel="5">
      <c r="A115" s="292">
        <v>105</v>
      </c>
      <c r="B115" s="284" t="s">
        <v>471</v>
      </c>
      <c r="C115" s="285" t="s">
        <v>1257</v>
      </c>
      <c r="D115" s="285" t="s">
        <v>239</v>
      </c>
      <c r="E115" s="285" t="s">
        <v>472</v>
      </c>
      <c r="F115" s="204">
        <v>3939</v>
      </c>
      <c r="G115" s="204">
        <v>0</v>
      </c>
      <c r="H115" s="204">
        <v>0</v>
      </c>
    </row>
    <row r="116" spans="1:8" ht="15.6" outlineLevel="6">
      <c r="A116" s="292">
        <v>106</v>
      </c>
      <c r="B116" s="284" t="s">
        <v>481</v>
      </c>
      <c r="C116" s="285" t="s">
        <v>1257</v>
      </c>
      <c r="D116" s="285" t="s">
        <v>239</v>
      </c>
      <c r="E116" s="285" t="s">
        <v>482</v>
      </c>
      <c r="F116" s="204">
        <v>3939</v>
      </c>
      <c r="G116" s="204">
        <v>0</v>
      </c>
      <c r="H116" s="204">
        <v>0</v>
      </c>
    </row>
    <row r="117" spans="1:8" ht="234" outlineLevel="2">
      <c r="A117" s="292">
        <v>107</v>
      </c>
      <c r="B117" s="286" t="s">
        <v>1258</v>
      </c>
      <c r="C117" s="285" t="s">
        <v>1259</v>
      </c>
      <c r="D117" s="285"/>
      <c r="E117" s="285"/>
      <c r="F117" s="204">
        <v>5299.96</v>
      </c>
      <c r="G117" s="204">
        <v>0</v>
      </c>
      <c r="H117" s="204">
        <v>0</v>
      </c>
    </row>
    <row r="118" spans="1:8" ht="78" outlineLevel="3">
      <c r="A118" s="292">
        <v>108</v>
      </c>
      <c r="B118" s="284" t="s">
        <v>535</v>
      </c>
      <c r="C118" s="285" t="s">
        <v>1259</v>
      </c>
      <c r="D118" s="285" t="s">
        <v>256</v>
      </c>
      <c r="E118" s="285"/>
      <c r="F118" s="204">
        <v>5299.96</v>
      </c>
      <c r="G118" s="204">
        <v>0</v>
      </c>
      <c r="H118" s="204">
        <v>0</v>
      </c>
    </row>
    <row r="119" spans="1:8" ht="15.6" outlineLevel="4">
      <c r="A119" s="292">
        <v>109</v>
      </c>
      <c r="B119" s="284" t="s">
        <v>681</v>
      </c>
      <c r="C119" s="285" t="s">
        <v>1259</v>
      </c>
      <c r="D119" s="285" t="s">
        <v>239</v>
      </c>
      <c r="E119" s="285"/>
      <c r="F119" s="204">
        <v>5299.96</v>
      </c>
      <c r="G119" s="204">
        <v>0</v>
      </c>
      <c r="H119" s="204">
        <v>0</v>
      </c>
    </row>
    <row r="120" spans="1:8" ht="15.6" outlineLevel="5">
      <c r="A120" s="292">
        <v>110</v>
      </c>
      <c r="B120" s="284" t="s">
        <v>471</v>
      </c>
      <c r="C120" s="285" t="s">
        <v>1259</v>
      </c>
      <c r="D120" s="285" t="s">
        <v>239</v>
      </c>
      <c r="E120" s="285" t="s">
        <v>472</v>
      </c>
      <c r="F120" s="204">
        <v>5299.96</v>
      </c>
      <c r="G120" s="204">
        <v>0</v>
      </c>
      <c r="H120" s="204">
        <v>0</v>
      </c>
    </row>
    <row r="121" spans="1:8" ht="15.6" outlineLevel="6">
      <c r="A121" s="292">
        <v>111</v>
      </c>
      <c r="B121" s="284" t="s">
        <v>481</v>
      </c>
      <c r="C121" s="285" t="s">
        <v>1259</v>
      </c>
      <c r="D121" s="285" t="s">
        <v>239</v>
      </c>
      <c r="E121" s="285" t="s">
        <v>482</v>
      </c>
      <c r="F121" s="204">
        <v>5299.96</v>
      </c>
      <c r="G121" s="204">
        <v>0</v>
      </c>
      <c r="H121" s="204">
        <v>0</v>
      </c>
    </row>
    <row r="122" spans="1:8" ht="46.8" outlineLevel="1">
      <c r="A122" s="292">
        <v>112</v>
      </c>
      <c r="B122" s="284" t="s">
        <v>719</v>
      </c>
      <c r="C122" s="285" t="s">
        <v>720</v>
      </c>
      <c r="D122" s="285"/>
      <c r="E122" s="285"/>
      <c r="F122" s="204">
        <v>1368217</v>
      </c>
      <c r="G122" s="204">
        <v>1531900</v>
      </c>
      <c r="H122" s="204">
        <v>1531900</v>
      </c>
    </row>
    <row r="123" spans="1:8" ht="109.2" outlineLevel="2">
      <c r="A123" s="292">
        <v>113</v>
      </c>
      <c r="B123" s="286" t="s">
        <v>721</v>
      </c>
      <c r="C123" s="285" t="s">
        <v>722</v>
      </c>
      <c r="D123" s="285"/>
      <c r="E123" s="285"/>
      <c r="F123" s="204">
        <v>1368217</v>
      </c>
      <c r="G123" s="204">
        <v>1531900</v>
      </c>
      <c r="H123" s="204">
        <v>1531900</v>
      </c>
    </row>
    <row r="124" spans="1:8" ht="31.2" outlineLevel="3">
      <c r="A124" s="292">
        <v>114</v>
      </c>
      <c r="B124" s="284" t="s">
        <v>639</v>
      </c>
      <c r="C124" s="285" t="s">
        <v>722</v>
      </c>
      <c r="D124" s="285" t="s">
        <v>640</v>
      </c>
      <c r="E124" s="285"/>
      <c r="F124" s="204">
        <v>1368217</v>
      </c>
      <c r="G124" s="204">
        <v>1531900</v>
      </c>
      <c r="H124" s="204">
        <v>1531900</v>
      </c>
    </row>
    <row r="125" spans="1:8" ht="15.6" outlineLevel="4">
      <c r="A125" s="292">
        <v>115</v>
      </c>
      <c r="B125" s="284" t="s">
        <v>641</v>
      </c>
      <c r="C125" s="285" t="s">
        <v>722</v>
      </c>
      <c r="D125" s="285" t="s">
        <v>642</v>
      </c>
      <c r="E125" s="285"/>
      <c r="F125" s="204">
        <v>1368217</v>
      </c>
      <c r="G125" s="204">
        <v>1531900</v>
      </c>
      <c r="H125" s="204">
        <v>1531900</v>
      </c>
    </row>
    <row r="126" spans="1:8" ht="15.6" outlineLevel="5">
      <c r="A126" s="292">
        <v>116</v>
      </c>
      <c r="B126" s="284" t="s">
        <v>471</v>
      </c>
      <c r="C126" s="285" t="s">
        <v>722</v>
      </c>
      <c r="D126" s="285" t="s">
        <v>642</v>
      </c>
      <c r="E126" s="285" t="s">
        <v>472</v>
      </c>
      <c r="F126" s="204">
        <v>1368217</v>
      </c>
      <c r="G126" s="204">
        <v>1531900</v>
      </c>
      <c r="H126" s="204">
        <v>1531900</v>
      </c>
    </row>
    <row r="127" spans="1:8" ht="15.6" outlineLevel="6">
      <c r="A127" s="292">
        <v>117</v>
      </c>
      <c r="B127" s="284" t="s">
        <v>479</v>
      </c>
      <c r="C127" s="285" t="s">
        <v>722</v>
      </c>
      <c r="D127" s="285" t="s">
        <v>642</v>
      </c>
      <c r="E127" s="285" t="s">
        <v>480</v>
      </c>
      <c r="F127" s="204">
        <v>1368217</v>
      </c>
      <c r="G127" s="204">
        <v>1531900</v>
      </c>
      <c r="H127" s="204">
        <v>1531900</v>
      </c>
    </row>
    <row r="128" spans="1:8" ht="46.8" outlineLevel="1">
      <c r="A128" s="292">
        <v>118</v>
      </c>
      <c r="B128" s="284" t="s">
        <v>799</v>
      </c>
      <c r="C128" s="285" t="s">
        <v>800</v>
      </c>
      <c r="D128" s="285"/>
      <c r="E128" s="285"/>
      <c r="F128" s="204">
        <v>1533690</v>
      </c>
      <c r="G128" s="204">
        <v>1522500</v>
      </c>
      <c r="H128" s="204">
        <v>1522500</v>
      </c>
    </row>
    <row r="129" spans="1:8" ht="156" outlineLevel="2">
      <c r="A129" s="292">
        <v>119</v>
      </c>
      <c r="B129" s="286" t="s">
        <v>801</v>
      </c>
      <c r="C129" s="285" t="s">
        <v>802</v>
      </c>
      <c r="D129" s="285"/>
      <c r="E129" s="285"/>
      <c r="F129" s="204">
        <v>1533690</v>
      </c>
      <c r="G129" s="204">
        <v>1522500</v>
      </c>
      <c r="H129" s="204">
        <v>1522500</v>
      </c>
    </row>
    <row r="130" spans="1:8" ht="78" outlineLevel="3">
      <c r="A130" s="292">
        <v>120</v>
      </c>
      <c r="B130" s="284" t="s">
        <v>535</v>
      </c>
      <c r="C130" s="285" t="s">
        <v>802</v>
      </c>
      <c r="D130" s="285" t="s">
        <v>256</v>
      </c>
      <c r="E130" s="285"/>
      <c r="F130" s="204">
        <v>1056294.0900000001</v>
      </c>
      <c r="G130" s="204">
        <v>1040735</v>
      </c>
      <c r="H130" s="204">
        <v>1040735</v>
      </c>
    </row>
    <row r="131" spans="1:8" ht="31.2" outlineLevel="4">
      <c r="A131" s="292">
        <v>121</v>
      </c>
      <c r="B131" s="284" t="s">
        <v>536</v>
      </c>
      <c r="C131" s="285" t="s">
        <v>802</v>
      </c>
      <c r="D131" s="285" t="s">
        <v>278</v>
      </c>
      <c r="E131" s="285"/>
      <c r="F131" s="204">
        <v>1056294.0900000001</v>
      </c>
      <c r="G131" s="204">
        <v>1040735</v>
      </c>
      <c r="H131" s="204">
        <v>1040735</v>
      </c>
    </row>
    <row r="132" spans="1:8" ht="15.6" outlineLevel="5">
      <c r="A132" s="292">
        <v>122</v>
      </c>
      <c r="B132" s="284" t="s">
        <v>471</v>
      </c>
      <c r="C132" s="285" t="s">
        <v>802</v>
      </c>
      <c r="D132" s="285" t="s">
        <v>278</v>
      </c>
      <c r="E132" s="285" t="s">
        <v>472</v>
      </c>
      <c r="F132" s="204">
        <v>1056294.0900000001</v>
      </c>
      <c r="G132" s="204">
        <v>1040735</v>
      </c>
      <c r="H132" s="204">
        <v>1040735</v>
      </c>
    </row>
    <row r="133" spans="1:8" ht="15.6" outlineLevel="6">
      <c r="A133" s="292">
        <v>123</v>
      </c>
      <c r="B133" s="284" t="s">
        <v>481</v>
      </c>
      <c r="C133" s="285" t="s">
        <v>802</v>
      </c>
      <c r="D133" s="285" t="s">
        <v>278</v>
      </c>
      <c r="E133" s="285" t="s">
        <v>482</v>
      </c>
      <c r="F133" s="204">
        <v>1056294.0900000001</v>
      </c>
      <c r="G133" s="204">
        <v>1040735</v>
      </c>
      <c r="H133" s="204">
        <v>1040735</v>
      </c>
    </row>
    <row r="134" spans="1:8" ht="31.2" outlineLevel="3">
      <c r="A134" s="292">
        <v>124</v>
      </c>
      <c r="B134" s="284" t="s">
        <v>537</v>
      </c>
      <c r="C134" s="285" t="s">
        <v>802</v>
      </c>
      <c r="D134" s="285" t="s">
        <v>538</v>
      </c>
      <c r="E134" s="285"/>
      <c r="F134" s="204">
        <v>477395.91</v>
      </c>
      <c r="G134" s="204">
        <v>481765</v>
      </c>
      <c r="H134" s="204">
        <v>481765</v>
      </c>
    </row>
    <row r="135" spans="1:8" ht="31.2" outlineLevel="4">
      <c r="A135" s="292">
        <v>125</v>
      </c>
      <c r="B135" s="284" t="s">
        <v>539</v>
      </c>
      <c r="C135" s="285" t="s">
        <v>802</v>
      </c>
      <c r="D135" s="285" t="s">
        <v>259</v>
      </c>
      <c r="E135" s="285"/>
      <c r="F135" s="204">
        <v>477395.91</v>
      </c>
      <c r="G135" s="204">
        <v>481765</v>
      </c>
      <c r="H135" s="204">
        <v>481765</v>
      </c>
    </row>
    <row r="136" spans="1:8" ht="15.6" outlineLevel="5">
      <c r="A136" s="292">
        <v>126</v>
      </c>
      <c r="B136" s="284" t="s">
        <v>471</v>
      </c>
      <c r="C136" s="285" t="s">
        <v>802</v>
      </c>
      <c r="D136" s="285" t="s">
        <v>259</v>
      </c>
      <c r="E136" s="285" t="s">
        <v>472</v>
      </c>
      <c r="F136" s="204">
        <v>477395.91</v>
      </c>
      <c r="G136" s="204">
        <v>481765</v>
      </c>
      <c r="H136" s="204">
        <v>481765</v>
      </c>
    </row>
    <row r="137" spans="1:8" ht="15.6" outlineLevel="6">
      <c r="A137" s="292">
        <v>127</v>
      </c>
      <c r="B137" s="284" t="s">
        <v>481</v>
      </c>
      <c r="C137" s="285" t="s">
        <v>802</v>
      </c>
      <c r="D137" s="285" t="s">
        <v>259</v>
      </c>
      <c r="E137" s="285" t="s">
        <v>482</v>
      </c>
      <c r="F137" s="204">
        <v>477395.91</v>
      </c>
      <c r="G137" s="204">
        <v>481765</v>
      </c>
      <c r="H137" s="204">
        <v>481765</v>
      </c>
    </row>
    <row r="138" spans="1:8" ht="15.6" outlineLevel="1">
      <c r="A138" s="292">
        <v>128</v>
      </c>
      <c r="B138" s="284" t="s">
        <v>605</v>
      </c>
      <c r="C138" s="285" t="s">
        <v>606</v>
      </c>
      <c r="D138" s="285"/>
      <c r="E138" s="285"/>
      <c r="F138" s="204">
        <v>1417400</v>
      </c>
      <c r="G138" s="204">
        <v>1417400</v>
      </c>
      <c r="H138" s="204">
        <v>1417400</v>
      </c>
    </row>
    <row r="139" spans="1:8" ht="140.4" outlineLevel="2">
      <c r="A139" s="292">
        <v>129</v>
      </c>
      <c r="B139" s="286" t="s">
        <v>607</v>
      </c>
      <c r="C139" s="285" t="s">
        <v>915</v>
      </c>
      <c r="D139" s="285"/>
      <c r="E139" s="285"/>
      <c r="F139" s="204">
        <v>1417400</v>
      </c>
      <c r="G139" s="204">
        <v>1417400</v>
      </c>
      <c r="H139" s="204">
        <v>1417400</v>
      </c>
    </row>
    <row r="140" spans="1:8" ht="31.2" outlineLevel="3">
      <c r="A140" s="292">
        <v>130</v>
      </c>
      <c r="B140" s="284" t="s">
        <v>608</v>
      </c>
      <c r="C140" s="285" t="s">
        <v>915</v>
      </c>
      <c r="D140" s="285" t="s">
        <v>609</v>
      </c>
      <c r="E140" s="285"/>
      <c r="F140" s="204">
        <v>1417400</v>
      </c>
      <c r="G140" s="204">
        <v>1417400</v>
      </c>
      <c r="H140" s="204">
        <v>1417400</v>
      </c>
    </row>
    <row r="141" spans="1:8" ht="15.6" outlineLevel="4">
      <c r="A141" s="292">
        <v>131</v>
      </c>
      <c r="B141" s="284" t="s">
        <v>610</v>
      </c>
      <c r="C141" s="285" t="s">
        <v>915</v>
      </c>
      <c r="D141" s="285" t="s">
        <v>314</v>
      </c>
      <c r="E141" s="285"/>
      <c r="F141" s="204">
        <v>1417400</v>
      </c>
      <c r="G141" s="204">
        <v>1417400</v>
      </c>
      <c r="H141" s="204">
        <v>1417400</v>
      </c>
    </row>
    <row r="142" spans="1:8" ht="15.6" outlineLevel="5">
      <c r="A142" s="292">
        <v>132</v>
      </c>
      <c r="B142" s="284" t="s">
        <v>493</v>
      </c>
      <c r="C142" s="285" t="s">
        <v>915</v>
      </c>
      <c r="D142" s="285" t="s">
        <v>314</v>
      </c>
      <c r="E142" s="285" t="s">
        <v>494</v>
      </c>
      <c r="F142" s="204">
        <v>1417400</v>
      </c>
      <c r="G142" s="204">
        <v>1417400</v>
      </c>
      <c r="H142" s="204">
        <v>1417400</v>
      </c>
    </row>
    <row r="143" spans="1:8" ht="15.6" outlineLevel="6">
      <c r="A143" s="292">
        <v>133</v>
      </c>
      <c r="B143" s="284" t="s">
        <v>501</v>
      </c>
      <c r="C143" s="285" t="s">
        <v>915</v>
      </c>
      <c r="D143" s="285" t="s">
        <v>314</v>
      </c>
      <c r="E143" s="285" t="s">
        <v>502</v>
      </c>
      <c r="F143" s="204">
        <v>1417400</v>
      </c>
      <c r="G143" s="204">
        <v>1417400</v>
      </c>
      <c r="H143" s="204">
        <v>1417400</v>
      </c>
    </row>
    <row r="144" spans="1:8" ht="31.2" outlineLevel="1">
      <c r="A144" s="292">
        <v>134</v>
      </c>
      <c r="B144" s="284" t="s">
        <v>690</v>
      </c>
      <c r="C144" s="285" t="s">
        <v>691</v>
      </c>
      <c r="D144" s="285"/>
      <c r="E144" s="285"/>
      <c r="F144" s="204">
        <v>14025476.98</v>
      </c>
      <c r="G144" s="204">
        <v>12843577.130000001</v>
      </c>
      <c r="H144" s="204">
        <v>12654957.880000001</v>
      </c>
    </row>
    <row r="145" spans="1:8" ht="78" outlineLevel="2">
      <c r="A145" s="292">
        <v>135</v>
      </c>
      <c r="B145" s="284" t="s">
        <v>727</v>
      </c>
      <c r="C145" s="285" t="s">
        <v>728</v>
      </c>
      <c r="D145" s="285"/>
      <c r="E145" s="285"/>
      <c r="F145" s="204">
        <v>1863452.93</v>
      </c>
      <c r="G145" s="204">
        <v>1903441</v>
      </c>
      <c r="H145" s="204">
        <v>1903441</v>
      </c>
    </row>
    <row r="146" spans="1:8" ht="78" outlineLevel="3">
      <c r="A146" s="292">
        <v>136</v>
      </c>
      <c r="B146" s="284" t="s">
        <v>535</v>
      </c>
      <c r="C146" s="285" t="s">
        <v>728</v>
      </c>
      <c r="D146" s="285" t="s">
        <v>256</v>
      </c>
      <c r="E146" s="285"/>
      <c r="F146" s="204">
        <v>1688352.93</v>
      </c>
      <c r="G146" s="204">
        <v>1725841</v>
      </c>
      <c r="H146" s="204">
        <v>1725841</v>
      </c>
    </row>
    <row r="147" spans="1:8" ht="31.2" outlineLevel="4">
      <c r="A147" s="292">
        <v>137</v>
      </c>
      <c r="B147" s="284" t="s">
        <v>536</v>
      </c>
      <c r="C147" s="285" t="s">
        <v>728</v>
      </c>
      <c r="D147" s="285" t="s">
        <v>278</v>
      </c>
      <c r="E147" s="285"/>
      <c r="F147" s="204">
        <v>1688352.93</v>
      </c>
      <c r="G147" s="204">
        <v>1725841</v>
      </c>
      <c r="H147" s="204">
        <v>1725841</v>
      </c>
    </row>
    <row r="148" spans="1:8" ht="15.6" outlineLevel="5">
      <c r="A148" s="292">
        <v>138</v>
      </c>
      <c r="B148" s="284" t="s">
        <v>471</v>
      </c>
      <c r="C148" s="285" t="s">
        <v>728</v>
      </c>
      <c r="D148" s="285" t="s">
        <v>278</v>
      </c>
      <c r="E148" s="285" t="s">
        <v>472</v>
      </c>
      <c r="F148" s="204">
        <v>1688352.93</v>
      </c>
      <c r="G148" s="204">
        <v>1725841</v>
      </c>
      <c r="H148" s="204">
        <v>1725841</v>
      </c>
    </row>
    <row r="149" spans="1:8" ht="15.6" outlineLevel="6">
      <c r="A149" s="292">
        <v>139</v>
      </c>
      <c r="B149" s="284" t="s">
        <v>481</v>
      </c>
      <c r="C149" s="285" t="s">
        <v>728</v>
      </c>
      <c r="D149" s="285" t="s">
        <v>278</v>
      </c>
      <c r="E149" s="285" t="s">
        <v>482</v>
      </c>
      <c r="F149" s="204">
        <v>1688352.93</v>
      </c>
      <c r="G149" s="204">
        <v>1725841</v>
      </c>
      <c r="H149" s="204">
        <v>1725841</v>
      </c>
    </row>
    <row r="150" spans="1:8" ht="31.2" outlineLevel="3">
      <c r="A150" s="292">
        <v>140</v>
      </c>
      <c r="B150" s="284" t="s">
        <v>537</v>
      </c>
      <c r="C150" s="285" t="s">
        <v>728</v>
      </c>
      <c r="D150" s="285" t="s">
        <v>538</v>
      </c>
      <c r="E150" s="285"/>
      <c r="F150" s="204">
        <v>167600</v>
      </c>
      <c r="G150" s="204">
        <v>177600</v>
      </c>
      <c r="H150" s="204">
        <v>177600</v>
      </c>
    </row>
    <row r="151" spans="1:8" ht="31.2" outlineLevel="4">
      <c r="A151" s="292">
        <v>141</v>
      </c>
      <c r="B151" s="284" t="s">
        <v>539</v>
      </c>
      <c r="C151" s="285" t="s">
        <v>728</v>
      </c>
      <c r="D151" s="285" t="s">
        <v>259</v>
      </c>
      <c r="E151" s="285"/>
      <c r="F151" s="204">
        <v>167600</v>
      </c>
      <c r="G151" s="204">
        <v>177600</v>
      </c>
      <c r="H151" s="204">
        <v>177600</v>
      </c>
    </row>
    <row r="152" spans="1:8" ht="15.6" outlineLevel="5">
      <c r="A152" s="292">
        <v>142</v>
      </c>
      <c r="B152" s="284" t="s">
        <v>471</v>
      </c>
      <c r="C152" s="285" t="s">
        <v>728</v>
      </c>
      <c r="D152" s="285" t="s">
        <v>259</v>
      </c>
      <c r="E152" s="285" t="s">
        <v>472</v>
      </c>
      <c r="F152" s="204">
        <v>167600</v>
      </c>
      <c r="G152" s="204">
        <v>177600</v>
      </c>
      <c r="H152" s="204">
        <v>177600</v>
      </c>
    </row>
    <row r="153" spans="1:8" ht="15.6" outlineLevel="6">
      <c r="A153" s="292">
        <v>143</v>
      </c>
      <c r="B153" s="284" t="s">
        <v>481</v>
      </c>
      <c r="C153" s="285" t="s">
        <v>728</v>
      </c>
      <c r="D153" s="285" t="s">
        <v>259</v>
      </c>
      <c r="E153" s="285" t="s">
        <v>482</v>
      </c>
      <c r="F153" s="204">
        <v>167600</v>
      </c>
      <c r="G153" s="204">
        <v>177600</v>
      </c>
      <c r="H153" s="204">
        <v>177600</v>
      </c>
    </row>
    <row r="154" spans="1:8" ht="15.6" outlineLevel="3">
      <c r="A154" s="292">
        <v>144</v>
      </c>
      <c r="B154" s="284" t="s">
        <v>592</v>
      </c>
      <c r="C154" s="285" t="s">
        <v>728</v>
      </c>
      <c r="D154" s="285" t="s">
        <v>593</v>
      </c>
      <c r="E154" s="285"/>
      <c r="F154" s="204">
        <v>7500</v>
      </c>
      <c r="G154" s="204">
        <v>0</v>
      </c>
      <c r="H154" s="204">
        <v>0</v>
      </c>
    </row>
    <row r="155" spans="1:8" ht="15.6" outlineLevel="4">
      <c r="A155" s="292">
        <v>145</v>
      </c>
      <c r="B155" s="284" t="s">
        <v>594</v>
      </c>
      <c r="C155" s="285" t="s">
        <v>728</v>
      </c>
      <c r="D155" s="285" t="s">
        <v>595</v>
      </c>
      <c r="E155" s="285"/>
      <c r="F155" s="204">
        <v>7500</v>
      </c>
      <c r="G155" s="204">
        <v>0</v>
      </c>
      <c r="H155" s="204">
        <v>0</v>
      </c>
    </row>
    <row r="156" spans="1:8" ht="15.6" outlineLevel="5">
      <c r="A156" s="292">
        <v>146</v>
      </c>
      <c r="B156" s="284" t="s">
        <v>471</v>
      </c>
      <c r="C156" s="285" t="s">
        <v>728</v>
      </c>
      <c r="D156" s="285" t="s">
        <v>595</v>
      </c>
      <c r="E156" s="285" t="s">
        <v>472</v>
      </c>
      <c r="F156" s="204">
        <v>7500</v>
      </c>
      <c r="G156" s="204">
        <v>0</v>
      </c>
      <c r="H156" s="204">
        <v>0</v>
      </c>
    </row>
    <row r="157" spans="1:8" ht="15.6" outlineLevel="6">
      <c r="A157" s="292">
        <v>147</v>
      </c>
      <c r="B157" s="284" t="s">
        <v>481</v>
      </c>
      <c r="C157" s="285" t="s">
        <v>728</v>
      </c>
      <c r="D157" s="285" t="s">
        <v>595</v>
      </c>
      <c r="E157" s="285" t="s">
        <v>482</v>
      </c>
      <c r="F157" s="204">
        <v>7500</v>
      </c>
      <c r="G157" s="204">
        <v>0</v>
      </c>
      <c r="H157" s="204">
        <v>0</v>
      </c>
    </row>
    <row r="158" spans="1:8" ht="78" outlineLevel="2">
      <c r="A158" s="292">
        <v>148</v>
      </c>
      <c r="B158" s="284" t="s">
        <v>692</v>
      </c>
      <c r="C158" s="285" t="s">
        <v>693</v>
      </c>
      <c r="D158" s="285"/>
      <c r="E158" s="285"/>
      <c r="F158" s="204">
        <v>10783768.49</v>
      </c>
      <c r="G158" s="204">
        <v>10197436.130000001</v>
      </c>
      <c r="H158" s="204">
        <v>10008816.880000001</v>
      </c>
    </row>
    <row r="159" spans="1:8" ht="78" outlineLevel="3">
      <c r="A159" s="292">
        <v>149</v>
      </c>
      <c r="B159" s="284" t="s">
        <v>535</v>
      </c>
      <c r="C159" s="285" t="s">
        <v>693</v>
      </c>
      <c r="D159" s="285" t="s">
        <v>256</v>
      </c>
      <c r="E159" s="285"/>
      <c r="F159" s="204">
        <v>6967580.5999999996</v>
      </c>
      <c r="G159" s="204">
        <v>7049207.6299999999</v>
      </c>
      <c r="H159" s="204">
        <v>6860588.3799999999</v>
      </c>
    </row>
    <row r="160" spans="1:8" ht="15.6" outlineLevel="4">
      <c r="A160" s="292">
        <v>150</v>
      </c>
      <c r="B160" s="284" t="s">
        <v>681</v>
      </c>
      <c r="C160" s="285" t="s">
        <v>693</v>
      </c>
      <c r="D160" s="285" t="s">
        <v>239</v>
      </c>
      <c r="E160" s="285"/>
      <c r="F160" s="204">
        <v>6967580.5999999996</v>
      </c>
      <c r="G160" s="204">
        <v>7049207.6299999999</v>
      </c>
      <c r="H160" s="204">
        <v>6860588.3799999999</v>
      </c>
    </row>
    <row r="161" spans="1:8" ht="15.6" outlineLevel="5">
      <c r="A161" s="292">
        <v>151</v>
      </c>
      <c r="B161" s="284" t="s">
        <v>471</v>
      </c>
      <c r="C161" s="285" t="s">
        <v>693</v>
      </c>
      <c r="D161" s="285" t="s">
        <v>239</v>
      </c>
      <c r="E161" s="285" t="s">
        <v>472</v>
      </c>
      <c r="F161" s="204">
        <v>6967580.5999999996</v>
      </c>
      <c r="G161" s="204">
        <v>7049207.6299999999</v>
      </c>
      <c r="H161" s="204">
        <v>6860588.3799999999</v>
      </c>
    </row>
    <row r="162" spans="1:8" ht="15.6" outlineLevel="6">
      <c r="A162" s="292">
        <v>152</v>
      </c>
      <c r="B162" s="284" t="s">
        <v>481</v>
      </c>
      <c r="C162" s="285" t="s">
        <v>693</v>
      </c>
      <c r="D162" s="285" t="s">
        <v>239</v>
      </c>
      <c r="E162" s="285" t="s">
        <v>482</v>
      </c>
      <c r="F162" s="204">
        <v>6967580.5999999996</v>
      </c>
      <c r="G162" s="204">
        <v>7049207.6299999999</v>
      </c>
      <c r="H162" s="204">
        <v>6860588.3799999999</v>
      </c>
    </row>
    <row r="163" spans="1:8" ht="31.2" outlineLevel="3">
      <c r="A163" s="292">
        <v>153</v>
      </c>
      <c r="B163" s="284" t="s">
        <v>537</v>
      </c>
      <c r="C163" s="285" t="s">
        <v>693</v>
      </c>
      <c r="D163" s="285" t="s">
        <v>538</v>
      </c>
      <c r="E163" s="285"/>
      <c r="F163" s="204">
        <v>3816187.89</v>
      </c>
      <c r="G163" s="204">
        <v>3148228.5</v>
      </c>
      <c r="H163" s="204">
        <v>3148228.5</v>
      </c>
    </row>
    <row r="164" spans="1:8" ht="31.2" outlineLevel="4">
      <c r="A164" s="292">
        <v>154</v>
      </c>
      <c r="B164" s="284" t="s">
        <v>539</v>
      </c>
      <c r="C164" s="285" t="s">
        <v>693</v>
      </c>
      <c r="D164" s="285" t="s">
        <v>259</v>
      </c>
      <c r="E164" s="285"/>
      <c r="F164" s="204">
        <v>3816187.89</v>
      </c>
      <c r="G164" s="204">
        <v>3148228.5</v>
      </c>
      <c r="H164" s="204">
        <v>3148228.5</v>
      </c>
    </row>
    <row r="165" spans="1:8" ht="15.6" outlineLevel="5">
      <c r="A165" s="292">
        <v>155</v>
      </c>
      <c r="B165" s="284" t="s">
        <v>471</v>
      </c>
      <c r="C165" s="285" t="s">
        <v>693</v>
      </c>
      <c r="D165" s="285" t="s">
        <v>259</v>
      </c>
      <c r="E165" s="285" t="s">
        <v>472</v>
      </c>
      <c r="F165" s="204">
        <v>3816187.89</v>
      </c>
      <c r="G165" s="204">
        <v>3148228.5</v>
      </c>
      <c r="H165" s="204">
        <v>3148228.5</v>
      </c>
    </row>
    <row r="166" spans="1:8" ht="15.6" outlineLevel="6">
      <c r="A166" s="292">
        <v>156</v>
      </c>
      <c r="B166" s="284" t="s">
        <v>481</v>
      </c>
      <c r="C166" s="285" t="s">
        <v>693</v>
      </c>
      <c r="D166" s="285" t="s">
        <v>259</v>
      </c>
      <c r="E166" s="285" t="s">
        <v>482</v>
      </c>
      <c r="F166" s="204">
        <v>3816187.89</v>
      </c>
      <c r="G166" s="204">
        <v>3148228.5</v>
      </c>
      <c r="H166" s="204">
        <v>3148228.5</v>
      </c>
    </row>
    <row r="167" spans="1:8" ht="124.8" outlineLevel="2">
      <c r="A167" s="292">
        <v>157</v>
      </c>
      <c r="B167" s="286" t="s">
        <v>949</v>
      </c>
      <c r="C167" s="285" t="s">
        <v>950</v>
      </c>
      <c r="D167" s="285"/>
      <c r="E167" s="285"/>
      <c r="F167" s="204">
        <v>49434</v>
      </c>
      <c r="G167" s="204">
        <v>0</v>
      </c>
      <c r="H167" s="204">
        <v>0</v>
      </c>
    </row>
    <row r="168" spans="1:8" ht="78" outlineLevel="3">
      <c r="A168" s="292">
        <v>158</v>
      </c>
      <c r="B168" s="284" t="s">
        <v>535</v>
      </c>
      <c r="C168" s="285" t="s">
        <v>950</v>
      </c>
      <c r="D168" s="285" t="s">
        <v>256</v>
      </c>
      <c r="E168" s="285"/>
      <c r="F168" s="204">
        <v>49434</v>
      </c>
      <c r="G168" s="204">
        <v>0</v>
      </c>
      <c r="H168" s="204">
        <v>0</v>
      </c>
    </row>
    <row r="169" spans="1:8" ht="15.6" outlineLevel="4">
      <c r="A169" s="292">
        <v>159</v>
      </c>
      <c r="B169" s="284" t="s">
        <v>681</v>
      </c>
      <c r="C169" s="285" t="s">
        <v>950</v>
      </c>
      <c r="D169" s="285" t="s">
        <v>239</v>
      </c>
      <c r="E169" s="285"/>
      <c r="F169" s="204">
        <v>49434</v>
      </c>
      <c r="G169" s="204">
        <v>0</v>
      </c>
      <c r="H169" s="204">
        <v>0</v>
      </c>
    </row>
    <row r="170" spans="1:8" ht="15.6" outlineLevel="5">
      <c r="A170" s="292">
        <v>160</v>
      </c>
      <c r="B170" s="284" t="s">
        <v>471</v>
      </c>
      <c r="C170" s="285" t="s">
        <v>950</v>
      </c>
      <c r="D170" s="285" t="s">
        <v>239</v>
      </c>
      <c r="E170" s="285" t="s">
        <v>472</v>
      </c>
      <c r="F170" s="204">
        <v>49434</v>
      </c>
      <c r="G170" s="204">
        <v>0</v>
      </c>
      <c r="H170" s="204">
        <v>0</v>
      </c>
    </row>
    <row r="171" spans="1:8" ht="15.6" outlineLevel="6">
      <c r="A171" s="292">
        <v>161</v>
      </c>
      <c r="B171" s="284" t="s">
        <v>481</v>
      </c>
      <c r="C171" s="285" t="s">
        <v>950</v>
      </c>
      <c r="D171" s="285" t="s">
        <v>239</v>
      </c>
      <c r="E171" s="285" t="s">
        <v>482</v>
      </c>
      <c r="F171" s="204">
        <v>49434</v>
      </c>
      <c r="G171" s="204">
        <v>0</v>
      </c>
      <c r="H171" s="204">
        <v>0</v>
      </c>
    </row>
    <row r="172" spans="1:8" ht="187.2" outlineLevel="2">
      <c r="A172" s="292">
        <v>162</v>
      </c>
      <c r="B172" s="286" t="s">
        <v>1260</v>
      </c>
      <c r="C172" s="285" t="s">
        <v>1261</v>
      </c>
      <c r="D172" s="285"/>
      <c r="E172" s="285"/>
      <c r="F172" s="204">
        <v>5547</v>
      </c>
      <c r="G172" s="204">
        <v>0</v>
      </c>
      <c r="H172" s="204">
        <v>0</v>
      </c>
    </row>
    <row r="173" spans="1:8" ht="78" outlineLevel="3">
      <c r="A173" s="292">
        <v>163</v>
      </c>
      <c r="B173" s="284" t="s">
        <v>535</v>
      </c>
      <c r="C173" s="285" t="s">
        <v>1261</v>
      </c>
      <c r="D173" s="285" t="s">
        <v>256</v>
      </c>
      <c r="E173" s="285"/>
      <c r="F173" s="204">
        <v>5547</v>
      </c>
      <c r="G173" s="204">
        <v>0</v>
      </c>
      <c r="H173" s="204">
        <v>0</v>
      </c>
    </row>
    <row r="174" spans="1:8" ht="15.6" outlineLevel="4">
      <c r="A174" s="292">
        <v>164</v>
      </c>
      <c r="B174" s="284" t="s">
        <v>681</v>
      </c>
      <c r="C174" s="285" t="s">
        <v>1261</v>
      </c>
      <c r="D174" s="285" t="s">
        <v>239</v>
      </c>
      <c r="E174" s="285"/>
      <c r="F174" s="204">
        <v>5547</v>
      </c>
      <c r="G174" s="204">
        <v>0</v>
      </c>
      <c r="H174" s="204">
        <v>0</v>
      </c>
    </row>
    <row r="175" spans="1:8" ht="15.6" outlineLevel="5">
      <c r="A175" s="292">
        <v>165</v>
      </c>
      <c r="B175" s="284" t="s">
        <v>471</v>
      </c>
      <c r="C175" s="285" t="s">
        <v>1261</v>
      </c>
      <c r="D175" s="285" t="s">
        <v>239</v>
      </c>
      <c r="E175" s="285" t="s">
        <v>472</v>
      </c>
      <c r="F175" s="204">
        <v>5547</v>
      </c>
      <c r="G175" s="204">
        <v>0</v>
      </c>
      <c r="H175" s="204">
        <v>0</v>
      </c>
    </row>
    <row r="176" spans="1:8" ht="15.6" outlineLevel="6">
      <c r="A176" s="292">
        <v>166</v>
      </c>
      <c r="B176" s="284" t="s">
        <v>481</v>
      </c>
      <c r="C176" s="285" t="s">
        <v>1261</v>
      </c>
      <c r="D176" s="285" t="s">
        <v>239</v>
      </c>
      <c r="E176" s="285" t="s">
        <v>482</v>
      </c>
      <c r="F176" s="204">
        <v>5547</v>
      </c>
      <c r="G176" s="204">
        <v>0</v>
      </c>
      <c r="H176" s="204">
        <v>0</v>
      </c>
    </row>
    <row r="177" spans="1:8" ht="249.6" outlineLevel="2">
      <c r="A177" s="292">
        <v>167</v>
      </c>
      <c r="B177" s="286" t="s">
        <v>1262</v>
      </c>
      <c r="C177" s="285" t="s">
        <v>1263</v>
      </c>
      <c r="D177" s="285"/>
      <c r="E177" s="285"/>
      <c r="F177" s="204">
        <v>32854.559999999998</v>
      </c>
      <c r="G177" s="204">
        <v>0</v>
      </c>
      <c r="H177" s="204">
        <v>0</v>
      </c>
    </row>
    <row r="178" spans="1:8" ht="78" outlineLevel="3">
      <c r="A178" s="292">
        <v>168</v>
      </c>
      <c r="B178" s="284" t="s">
        <v>535</v>
      </c>
      <c r="C178" s="285" t="s">
        <v>1263</v>
      </c>
      <c r="D178" s="285" t="s">
        <v>256</v>
      </c>
      <c r="E178" s="285"/>
      <c r="F178" s="204">
        <v>32854.559999999998</v>
      </c>
      <c r="G178" s="204">
        <v>0</v>
      </c>
      <c r="H178" s="204">
        <v>0</v>
      </c>
    </row>
    <row r="179" spans="1:8" ht="15.6" outlineLevel="4">
      <c r="A179" s="292">
        <v>169</v>
      </c>
      <c r="B179" s="284" t="s">
        <v>681</v>
      </c>
      <c r="C179" s="285" t="s">
        <v>1263</v>
      </c>
      <c r="D179" s="285" t="s">
        <v>239</v>
      </c>
      <c r="E179" s="285"/>
      <c r="F179" s="204">
        <v>15541.92</v>
      </c>
      <c r="G179" s="204">
        <v>0</v>
      </c>
      <c r="H179" s="204">
        <v>0</v>
      </c>
    </row>
    <row r="180" spans="1:8" ht="15.6" outlineLevel="5">
      <c r="A180" s="292">
        <v>170</v>
      </c>
      <c r="B180" s="284" t="s">
        <v>471</v>
      </c>
      <c r="C180" s="285" t="s">
        <v>1263</v>
      </c>
      <c r="D180" s="285" t="s">
        <v>239</v>
      </c>
      <c r="E180" s="285" t="s">
        <v>472</v>
      </c>
      <c r="F180" s="204">
        <v>15541.92</v>
      </c>
      <c r="G180" s="204">
        <v>0</v>
      </c>
      <c r="H180" s="204">
        <v>0</v>
      </c>
    </row>
    <row r="181" spans="1:8" ht="15.6" outlineLevel="6">
      <c r="A181" s="292">
        <v>171</v>
      </c>
      <c r="B181" s="284" t="s">
        <v>481</v>
      </c>
      <c r="C181" s="285" t="s">
        <v>1263</v>
      </c>
      <c r="D181" s="285" t="s">
        <v>239</v>
      </c>
      <c r="E181" s="285" t="s">
        <v>482</v>
      </c>
      <c r="F181" s="204">
        <v>15541.92</v>
      </c>
      <c r="G181" s="204">
        <v>0</v>
      </c>
      <c r="H181" s="204">
        <v>0</v>
      </c>
    </row>
    <row r="182" spans="1:8" ht="31.2" outlineLevel="4">
      <c r="A182" s="292">
        <v>172</v>
      </c>
      <c r="B182" s="284" t="s">
        <v>536</v>
      </c>
      <c r="C182" s="285" t="s">
        <v>1263</v>
      </c>
      <c r="D182" s="285" t="s">
        <v>278</v>
      </c>
      <c r="E182" s="285"/>
      <c r="F182" s="204">
        <v>17312.64</v>
      </c>
      <c r="G182" s="204">
        <v>0</v>
      </c>
      <c r="H182" s="204">
        <v>0</v>
      </c>
    </row>
    <row r="183" spans="1:8" ht="15.6" outlineLevel="5">
      <c r="A183" s="292">
        <v>173</v>
      </c>
      <c r="B183" s="284" t="s">
        <v>471</v>
      </c>
      <c r="C183" s="285" t="s">
        <v>1263</v>
      </c>
      <c r="D183" s="285" t="s">
        <v>278</v>
      </c>
      <c r="E183" s="285" t="s">
        <v>472</v>
      </c>
      <c r="F183" s="204">
        <v>17312.64</v>
      </c>
      <c r="G183" s="204">
        <v>0</v>
      </c>
      <c r="H183" s="204">
        <v>0</v>
      </c>
    </row>
    <row r="184" spans="1:8" ht="15.6" outlineLevel="6">
      <c r="A184" s="292">
        <v>174</v>
      </c>
      <c r="B184" s="284" t="s">
        <v>481</v>
      </c>
      <c r="C184" s="285" t="s">
        <v>1263</v>
      </c>
      <c r="D184" s="285" t="s">
        <v>278</v>
      </c>
      <c r="E184" s="285" t="s">
        <v>482</v>
      </c>
      <c r="F184" s="204">
        <v>17312.64</v>
      </c>
      <c r="G184" s="204">
        <v>0</v>
      </c>
      <c r="H184" s="204">
        <v>0</v>
      </c>
    </row>
    <row r="185" spans="1:8" ht="140.4" outlineLevel="2">
      <c r="A185" s="292">
        <v>175</v>
      </c>
      <c r="B185" s="286" t="s">
        <v>733</v>
      </c>
      <c r="C185" s="285" t="s">
        <v>734</v>
      </c>
      <c r="D185" s="285"/>
      <c r="E185" s="285"/>
      <c r="F185" s="204">
        <v>1290420</v>
      </c>
      <c r="G185" s="204">
        <v>742700</v>
      </c>
      <c r="H185" s="204">
        <v>742700</v>
      </c>
    </row>
    <row r="186" spans="1:8" ht="31.2" outlineLevel="3">
      <c r="A186" s="292">
        <v>176</v>
      </c>
      <c r="B186" s="284" t="s">
        <v>537</v>
      </c>
      <c r="C186" s="285" t="s">
        <v>734</v>
      </c>
      <c r="D186" s="285" t="s">
        <v>538</v>
      </c>
      <c r="E186" s="285"/>
      <c r="F186" s="204">
        <v>14600</v>
      </c>
      <c r="G186" s="204">
        <v>14600</v>
      </c>
      <c r="H186" s="204">
        <v>14600</v>
      </c>
    </row>
    <row r="187" spans="1:8" ht="31.2" outlineLevel="4">
      <c r="A187" s="292">
        <v>177</v>
      </c>
      <c r="B187" s="284" t="s">
        <v>539</v>
      </c>
      <c r="C187" s="285" t="s">
        <v>734</v>
      </c>
      <c r="D187" s="285" t="s">
        <v>259</v>
      </c>
      <c r="E187" s="285"/>
      <c r="F187" s="204">
        <v>14600</v>
      </c>
      <c r="G187" s="204">
        <v>14600</v>
      </c>
      <c r="H187" s="204">
        <v>14600</v>
      </c>
    </row>
    <row r="188" spans="1:8" ht="15.6" outlineLevel="5">
      <c r="A188" s="292">
        <v>178</v>
      </c>
      <c r="B188" s="284" t="s">
        <v>493</v>
      </c>
      <c r="C188" s="285" t="s">
        <v>734</v>
      </c>
      <c r="D188" s="285" t="s">
        <v>259</v>
      </c>
      <c r="E188" s="285" t="s">
        <v>494</v>
      </c>
      <c r="F188" s="204">
        <v>14600</v>
      </c>
      <c r="G188" s="204">
        <v>14600</v>
      </c>
      <c r="H188" s="204">
        <v>14600</v>
      </c>
    </row>
    <row r="189" spans="1:8" ht="15.6" outlineLevel="6">
      <c r="A189" s="292">
        <v>179</v>
      </c>
      <c r="B189" s="284" t="s">
        <v>501</v>
      </c>
      <c r="C189" s="285" t="s">
        <v>734</v>
      </c>
      <c r="D189" s="285" t="s">
        <v>259</v>
      </c>
      <c r="E189" s="285" t="s">
        <v>502</v>
      </c>
      <c r="F189" s="204">
        <v>14600</v>
      </c>
      <c r="G189" s="204">
        <v>14600</v>
      </c>
      <c r="H189" s="204">
        <v>14600</v>
      </c>
    </row>
    <row r="190" spans="1:8" ht="15.6" outlineLevel="3">
      <c r="A190" s="292">
        <v>180</v>
      </c>
      <c r="B190" s="284" t="s">
        <v>647</v>
      </c>
      <c r="C190" s="285" t="s">
        <v>734</v>
      </c>
      <c r="D190" s="285" t="s">
        <v>648</v>
      </c>
      <c r="E190" s="285"/>
      <c r="F190" s="204">
        <v>1275820</v>
      </c>
      <c r="G190" s="204">
        <v>728100</v>
      </c>
      <c r="H190" s="204">
        <v>728100</v>
      </c>
    </row>
    <row r="191" spans="1:8" ht="31.2" outlineLevel="4">
      <c r="A191" s="292">
        <v>181</v>
      </c>
      <c r="B191" s="284" t="s">
        <v>649</v>
      </c>
      <c r="C191" s="285" t="s">
        <v>734</v>
      </c>
      <c r="D191" s="285" t="s">
        <v>650</v>
      </c>
      <c r="E191" s="285"/>
      <c r="F191" s="204">
        <v>1275820</v>
      </c>
      <c r="G191" s="204">
        <v>728100</v>
      </c>
      <c r="H191" s="204">
        <v>728100</v>
      </c>
    </row>
    <row r="192" spans="1:8" ht="15.6" outlineLevel="5">
      <c r="A192" s="292">
        <v>182</v>
      </c>
      <c r="B192" s="284" t="s">
        <v>493</v>
      </c>
      <c r="C192" s="285" t="s">
        <v>734</v>
      </c>
      <c r="D192" s="285" t="s">
        <v>650</v>
      </c>
      <c r="E192" s="285" t="s">
        <v>494</v>
      </c>
      <c r="F192" s="204">
        <v>1275820</v>
      </c>
      <c r="G192" s="204">
        <v>728100</v>
      </c>
      <c r="H192" s="204">
        <v>728100</v>
      </c>
    </row>
    <row r="193" spans="1:8" ht="15.6" outlineLevel="6">
      <c r="A193" s="292">
        <v>183</v>
      </c>
      <c r="B193" s="284" t="s">
        <v>501</v>
      </c>
      <c r="C193" s="285" t="s">
        <v>734</v>
      </c>
      <c r="D193" s="285" t="s">
        <v>650</v>
      </c>
      <c r="E193" s="285" t="s">
        <v>502</v>
      </c>
      <c r="F193" s="204">
        <v>1275820</v>
      </c>
      <c r="G193" s="204">
        <v>728100</v>
      </c>
      <c r="H193" s="204">
        <v>728100</v>
      </c>
    </row>
    <row r="194" spans="1:8" ht="31.2">
      <c r="A194" s="292">
        <v>184</v>
      </c>
      <c r="B194" s="284" t="s">
        <v>633</v>
      </c>
      <c r="C194" s="285" t="s">
        <v>634</v>
      </c>
      <c r="D194" s="285"/>
      <c r="E194" s="285"/>
      <c r="F194" s="204">
        <v>47954849.579999998</v>
      </c>
      <c r="G194" s="204">
        <v>45302800</v>
      </c>
      <c r="H194" s="204">
        <v>45302800</v>
      </c>
    </row>
    <row r="195" spans="1:8" ht="31.2" outlineLevel="1">
      <c r="A195" s="292">
        <v>185</v>
      </c>
      <c r="B195" s="284" t="s">
        <v>635</v>
      </c>
      <c r="C195" s="285" t="s">
        <v>636</v>
      </c>
      <c r="D195" s="285"/>
      <c r="E195" s="285"/>
      <c r="F195" s="204">
        <v>41260061.979999997</v>
      </c>
      <c r="G195" s="204">
        <v>38918500</v>
      </c>
      <c r="H195" s="204">
        <v>38918500</v>
      </c>
    </row>
    <row r="196" spans="1:8" ht="140.4" outlineLevel="2">
      <c r="A196" s="292">
        <v>186</v>
      </c>
      <c r="B196" s="286" t="s">
        <v>637</v>
      </c>
      <c r="C196" s="285" t="s">
        <v>638</v>
      </c>
      <c r="D196" s="285"/>
      <c r="E196" s="285"/>
      <c r="F196" s="204">
        <v>39876810</v>
      </c>
      <c r="G196" s="204">
        <v>38918500</v>
      </c>
      <c r="H196" s="204">
        <v>38918500</v>
      </c>
    </row>
    <row r="197" spans="1:8" ht="31.2" outlineLevel="3">
      <c r="A197" s="292">
        <v>187</v>
      </c>
      <c r="B197" s="284" t="s">
        <v>639</v>
      </c>
      <c r="C197" s="285" t="s">
        <v>638</v>
      </c>
      <c r="D197" s="285" t="s">
        <v>640</v>
      </c>
      <c r="E197" s="285"/>
      <c r="F197" s="204">
        <v>39876810</v>
      </c>
      <c r="G197" s="204">
        <v>38918500</v>
      </c>
      <c r="H197" s="204">
        <v>38918500</v>
      </c>
    </row>
    <row r="198" spans="1:8" ht="15.6" outlineLevel="4">
      <c r="A198" s="292">
        <v>188</v>
      </c>
      <c r="B198" s="284" t="s">
        <v>641</v>
      </c>
      <c r="C198" s="285" t="s">
        <v>638</v>
      </c>
      <c r="D198" s="285" t="s">
        <v>642</v>
      </c>
      <c r="E198" s="285"/>
      <c r="F198" s="204">
        <v>39876810</v>
      </c>
      <c r="G198" s="204">
        <v>38918500</v>
      </c>
      <c r="H198" s="204">
        <v>38918500</v>
      </c>
    </row>
    <row r="199" spans="1:8" ht="15.6" outlineLevel="5">
      <c r="A199" s="292">
        <v>189</v>
      </c>
      <c r="B199" s="284" t="s">
        <v>493</v>
      </c>
      <c r="C199" s="285" t="s">
        <v>638</v>
      </c>
      <c r="D199" s="285" t="s">
        <v>642</v>
      </c>
      <c r="E199" s="285" t="s">
        <v>494</v>
      </c>
      <c r="F199" s="204">
        <v>39876810</v>
      </c>
      <c r="G199" s="204">
        <v>38918500</v>
      </c>
      <c r="H199" s="204">
        <v>38918500</v>
      </c>
    </row>
    <row r="200" spans="1:8" ht="15.6" outlineLevel="6">
      <c r="A200" s="292">
        <v>190</v>
      </c>
      <c r="B200" s="284" t="s">
        <v>497</v>
      </c>
      <c r="C200" s="285" t="s">
        <v>638</v>
      </c>
      <c r="D200" s="285" t="s">
        <v>642</v>
      </c>
      <c r="E200" s="285" t="s">
        <v>498</v>
      </c>
      <c r="F200" s="204">
        <v>39876810</v>
      </c>
      <c r="G200" s="204">
        <v>38918500</v>
      </c>
      <c r="H200" s="204">
        <v>38918500</v>
      </c>
    </row>
    <row r="201" spans="1:8" ht="62.4" outlineLevel="2">
      <c r="A201" s="292">
        <v>191</v>
      </c>
      <c r="B201" s="284" t="s">
        <v>920</v>
      </c>
      <c r="C201" s="285" t="s">
        <v>1119</v>
      </c>
      <c r="D201" s="285"/>
      <c r="E201" s="285"/>
      <c r="F201" s="204">
        <v>1383251.98</v>
      </c>
      <c r="G201" s="204">
        <v>0</v>
      </c>
      <c r="H201" s="204">
        <v>0</v>
      </c>
    </row>
    <row r="202" spans="1:8" ht="31.2" outlineLevel="3">
      <c r="A202" s="292">
        <v>192</v>
      </c>
      <c r="B202" s="284" t="s">
        <v>639</v>
      </c>
      <c r="C202" s="285" t="s">
        <v>1119</v>
      </c>
      <c r="D202" s="285" t="s">
        <v>640</v>
      </c>
      <c r="E202" s="285"/>
      <c r="F202" s="204">
        <v>1383251.98</v>
      </c>
      <c r="G202" s="204">
        <v>0</v>
      </c>
      <c r="H202" s="204">
        <v>0</v>
      </c>
    </row>
    <row r="203" spans="1:8" ht="15.6" outlineLevel="4">
      <c r="A203" s="292">
        <v>193</v>
      </c>
      <c r="B203" s="284" t="s">
        <v>641</v>
      </c>
      <c r="C203" s="285" t="s">
        <v>1119</v>
      </c>
      <c r="D203" s="285" t="s">
        <v>642</v>
      </c>
      <c r="E203" s="285"/>
      <c r="F203" s="204">
        <v>1383251.98</v>
      </c>
      <c r="G203" s="204">
        <v>0</v>
      </c>
      <c r="H203" s="204">
        <v>0</v>
      </c>
    </row>
    <row r="204" spans="1:8" ht="15.6" outlineLevel="5">
      <c r="A204" s="292">
        <v>194</v>
      </c>
      <c r="B204" s="284" t="s">
        <v>493</v>
      </c>
      <c r="C204" s="285" t="s">
        <v>1119</v>
      </c>
      <c r="D204" s="285" t="s">
        <v>642</v>
      </c>
      <c r="E204" s="285" t="s">
        <v>494</v>
      </c>
      <c r="F204" s="204">
        <v>1383251.98</v>
      </c>
      <c r="G204" s="204">
        <v>0</v>
      </c>
      <c r="H204" s="204">
        <v>0</v>
      </c>
    </row>
    <row r="205" spans="1:8" ht="15.6" outlineLevel="6">
      <c r="A205" s="292">
        <v>195</v>
      </c>
      <c r="B205" s="284" t="s">
        <v>497</v>
      </c>
      <c r="C205" s="285" t="s">
        <v>1119</v>
      </c>
      <c r="D205" s="285" t="s">
        <v>642</v>
      </c>
      <c r="E205" s="285" t="s">
        <v>498</v>
      </c>
      <c r="F205" s="204">
        <v>1383251.98</v>
      </c>
      <c r="G205" s="204">
        <v>0</v>
      </c>
      <c r="H205" s="204">
        <v>0</v>
      </c>
    </row>
    <row r="206" spans="1:8" ht="93.6" outlineLevel="1">
      <c r="A206" s="292">
        <v>196</v>
      </c>
      <c r="B206" s="284" t="s">
        <v>643</v>
      </c>
      <c r="C206" s="285" t="s">
        <v>644</v>
      </c>
      <c r="D206" s="285"/>
      <c r="E206" s="285"/>
      <c r="F206" s="204">
        <v>6694787.5999999996</v>
      </c>
      <c r="G206" s="204">
        <v>6384300</v>
      </c>
      <c r="H206" s="204">
        <v>6384300</v>
      </c>
    </row>
    <row r="207" spans="1:8" ht="171.6" outlineLevel="2">
      <c r="A207" s="292">
        <v>197</v>
      </c>
      <c r="B207" s="286" t="s">
        <v>645</v>
      </c>
      <c r="C207" s="285" t="s">
        <v>646</v>
      </c>
      <c r="D207" s="285"/>
      <c r="E207" s="285"/>
      <c r="F207" s="204">
        <v>141177.60000000001</v>
      </c>
      <c r="G207" s="204">
        <v>53200</v>
      </c>
      <c r="H207" s="204">
        <v>53200</v>
      </c>
    </row>
    <row r="208" spans="1:8" ht="15.6" outlineLevel="3">
      <c r="A208" s="292">
        <v>198</v>
      </c>
      <c r="B208" s="284" t="s">
        <v>647</v>
      </c>
      <c r="C208" s="285" t="s">
        <v>646</v>
      </c>
      <c r="D208" s="285" t="s">
        <v>648</v>
      </c>
      <c r="E208" s="285"/>
      <c r="F208" s="204">
        <v>141177.60000000001</v>
      </c>
      <c r="G208" s="204">
        <v>53200</v>
      </c>
      <c r="H208" s="204">
        <v>53200</v>
      </c>
    </row>
    <row r="209" spans="1:8" ht="31.2" outlineLevel="4">
      <c r="A209" s="292">
        <v>199</v>
      </c>
      <c r="B209" s="284" t="s">
        <v>649</v>
      </c>
      <c r="C209" s="285" t="s">
        <v>646</v>
      </c>
      <c r="D209" s="285" t="s">
        <v>650</v>
      </c>
      <c r="E209" s="285"/>
      <c r="F209" s="204">
        <v>141177.60000000001</v>
      </c>
      <c r="G209" s="204">
        <v>53200</v>
      </c>
      <c r="H209" s="204">
        <v>53200</v>
      </c>
    </row>
    <row r="210" spans="1:8" ht="15.6" outlineLevel="5">
      <c r="A210" s="292">
        <v>200</v>
      </c>
      <c r="B210" s="284" t="s">
        <v>493</v>
      </c>
      <c r="C210" s="285" t="s">
        <v>646</v>
      </c>
      <c r="D210" s="285" t="s">
        <v>650</v>
      </c>
      <c r="E210" s="285" t="s">
        <v>494</v>
      </c>
      <c r="F210" s="204">
        <v>141177.60000000001</v>
      </c>
      <c r="G210" s="204">
        <v>53200</v>
      </c>
      <c r="H210" s="204">
        <v>53200</v>
      </c>
    </row>
    <row r="211" spans="1:8" ht="15.6" outlineLevel="6">
      <c r="A211" s="292">
        <v>201</v>
      </c>
      <c r="B211" s="284" t="s">
        <v>499</v>
      </c>
      <c r="C211" s="285" t="s">
        <v>646</v>
      </c>
      <c r="D211" s="285" t="s">
        <v>650</v>
      </c>
      <c r="E211" s="285" t="s">
        <v>500</v>
      </c>
      <c r="F211" s="204">
        <v>141177.60000000001</v>
      </c>
      <c r="G211" s="204">
        <v>53200</v>
      </c>
      <c r="H211" s="204">
        <v>53200</v>
      </c>
    </row>
    <row r="212" spans="1:8" ht="234" outlineLevel="2">
      <c r="A212" s="292">
        <v>202</v>
      </c>
      <c r="B212" s="286" t="s">
        <v>651</v>
      </c>
      <c r="C212" s="285" t="s">
        <v>652</v>
      </c>
      <c r="D212" s="285"/>
      <c r="E212" s="285"/>
      <c r="F212" s="204">
        <v>6553610</v>
      </c>
      <c r="G212" s="204">
        <v>6331100</v>
      </c>
      <c r="H212" s="204">
        <v>6331100</v>
      </c>
    </row>
    <row r="213" spans="1:8" ht="78" outlineLevel="3">
      <c r="A213" s="292">
        <v>203</v>
      </c>
      <c r="B213" s="284" t="s">
        <v>535</v>
      </c>
      <c r="C213" s="285" t="s">
        <v>652</v>
      </c>
      <c r="D213" s="285" t="s">
        <v>256</v>
      </c>
      <c r="E213" s="285"/>
      <c r="F213" s="204">
        <v>5851767.5700000003</v>
      </c>
      <c r="G213" s="204">
        <v>5507475.2800000003</v>
      </c>
      <c r="H213" s="204">
        <v>5507475.2800000003</v>
      </c>
    </row>
    <row r="214" spans="1:8" ht="31.2" outlineLevel="4">
      <c r="A214" s="292">
        <v>204</v>
      </c>
      <c r="B214" s="284" t="s">
        <v>536</v>
      </c>
      <c r="C214" s="285" t="s">
        <v>652</v>
      </c>
      <c r="D214" s="285" t="s">
        <v>278</v>
      </c>
      <c r="E214" s="285"/>
      <c r="F214" s="204">
        <v>5851767.5700000003</v>
      </c>
      <c r="G214" s="204">
        <v>5507475.2800000003</v>
      </c>
      <c r="H214" s="204">
        <v>5507475.2800000003</v>
      </c>
    </row>
    <row r="215" spans="1:8" ht="15.6" outlineLevel="5">
      <c r="A215" s="292">
        <v>205</v>
      </c>
      <c r="B215" s="284" t="s">
        <v>493</v>
      </c>
      <c r="C215" s="285" t="s">
        <v>652</v>
      </c>
      <c r="D215" s="285" t="s">
        <v>278</v>
      </c>
      <c r="E215" s="285" t="s">
        <v>494</v>
      </c>
      <c r="F215" s="204">
        <v>5851767.5700000003</v>
      </c>
      <c r="G215" s="204">
        <v>5507475.2800000003</v>
      </c>
      <c r="H215" s="204">
        <v>5507475.2800000003</v>
      </c>
    </row>
    <row r="216" spans="1:8" ht="15.6" outlineLevel="6">
      <c r="A216" s="292">
        <v>206</v>
      </c>
      <c r="B216" s="284" t="s">
        <v>503</v>
      </c>
      <c r="C216" s="285" t="s">
        <v>652</v>
      </c>
      <c r="D216" s="285" t="s">
        <v>278</v>
      </c>
      <c r="E216" s="285" t="s">
        <v>504</v>
      </c>
      <c r="F216" s="204">
        <v>5851767.5700000003</v>
      </c>
      <c r="G216" s="204">
        <v>5507475.2800000003</v>
      </c>
      <c r="H216" s="204">
        <v>5507475.2800000003</v>
      </c>
    </row>
    <row r="217" spans="1:8" ht="31.2" outlineLevel="3">
      <c r="A217" s="292">
        <v>207</v>
      </c>
      <c r="B217" s="284" t="s">
        <v>537</v>
      </c>
      <c r="C217" s="285" t="s">
        <v>652</v>
      </c>
      <c r="D217" s="285" t="s">
        <v>538</v>
      </c>
      <c r="E217" s="285"/>
      <c r="F217" s="204">
        <v>699737.49</v>
      </c>
      <c r="G217" s="204">
        <v>823624.72</v>
      </c>
      <c r="H217" s="204">
        <v>823624.72</v>
      </c>
    </row>
    <row r="218" spans="1:8" ht="31.2" outlineLevel="4">
      <c r="A218" s="292">
        <v>208</v>
      </c>
      <c r="B218" s="284" t="s">
        <v>539</v>
      </c>
      <c r="C218" s="285" t="s">
        <v>652</v>
      </c>
      <c r="D218" s="285" t="s">
        <v>259</v>
      </c>
      <c r="E218" s="285"/>
      <c r="F218" s="204">
        <v>699737.49</v>
      </c>
      <c r="G218" s="204">
        <v>823624.72</v>
      </c>
      <c r="H218" s="204">
        <v>823624.72</v>
      </c>
    </row>
    <row r="219" spans="1:8" ht="15.6" outlineLevel="5">
      <c r="A219" s="292">
        <v>209</v>
      </c>
      <c r="B219" s="284" t="s">
        <v>493</v>
      </c>
      <c r="C219" s="285" t="s">
        <v>652</v>
      </c>
      <c r="D219" s="285" t="s">
        <v>259</v>
      </c>
      <c r="E219" s="285" t="s">
        <v>494</v>
      </c>
      <c r="F219" s="204">
        <v>699737.49</v>
      </c>
      <c r="G219" s="204">
        <v>823624.72</v>
      </c>
      <c r="H219" s="204">
        <v>823624.72</v>
      </c>
    </row>
    <row r="220" spans="1:8" ht="15.6" outlineLevel="6">
      <c r="A220" s="292">
        <v>210</v>
      </c>
      <c r="B220" s="284" t="s">
        <v>503</v>
      </c>
      <c r="C220" s="285" t="s">
        <v>652</v>
      </c>
      <c r="D220" s="285" t="s">
        <v>259</v>
      </c>
      <c r="E220" s="285" t="s">
        <v>504</v>
      </c>
      <c r="F220" s="204">
        <v>699737.49</v>
      </c>
      <c r="G220" s="204">
        <v>823624.72</v>
      </c>
      <c r="H220" s="204">
        <v>823624.72</v>
      </c>
    </row>
    <row r="221" spans="1:8" ht="15.6" outlineLevel="3">
      <c r="A221" s="292">
        <v>211</v>
      </c>
      <c r="B221" s="284" t="s">
        <v>592</v>
      </c>
      <c r="C221" s="285" t="s">
        <v>652</v>
      </c>
      <c r="D221" s="285" t="s">
        <v>593</v>
      </c>
      <c r="E221" s="285"/>
      <c r="F221" s="204">
        <v>2104.94</v>
      </c>
      <c r="G221" s="204">
        <v>0</v>
      </c>
      <c r="H221" s="204">
        <v>0</v>
      </c>
    </row>
    <row r="222" spans="1:8" ht="15.6" outlineLevel="4">
      <c r="A222" s="292">
        <v>212</v>
      </c>
      <c r="B222" s="284" t="s">
        <v>594</v>
      </c>
      <c r="C222" s="285" t="s">
        <v>652</v>
      </c>
      <c r="D222" s="285" t="s">
        <v>595</v>
      </c>
      <c r="E222" s="285"/>
      <c r="F222" s="204">
        <v>2104.94</v>
      </c>
      <c r="G222" s="204">
        <v>0</v>
      </c>
      <c r="H222" s="204">
        <v>0</v>
      </c>
    </row>
    <row r="223" spans="1:8" ht="15.6" outlineLevel="5">
      <c r="A223" s="292">
        <v>213</v>
      </c>
      <c r="B223" s="284" t="s">
        <v>493</v>
      </c>
      <c r="C223" s="285" t="s">
        <v>652</v>
      </c>
      <c r="D223" s="285" t="s">
        <v>595</v>
      </c>
      <c r="E223" s="285" t="s">
        <v>494</v>
      </c>
      <c r="F223" s="204">
        <v>2104.94</v>
      </c>
      <c r="G223" s="204">
        <v>0</v>
      </c>
      <c r="H223" s="204">
        <v>0</v>
      </c>
    </row>
    <row r="224" spans="1:8" ht="15.6" outlineLevel="6">
      <c r="A224" s="292">
        <v>214</v>
      </c>
      <c r="B224" s="284" t="s">
        <v>503</v>
      </c>
      <c r="C224" s="285" t="s">
        <v>652</v>
      </c>
      <c r="D224" s="285" t="s">
        <v>595</v>
      </c>
      <c r="E224" s="285" t="s">
        <v>504</v>
      </c>
      <c r="F224" s="204">
        <v>2104.94</v>
      </c>
      <c r="G224" s="204">
        <v>0</v>
      </c>
      <c r="H224" s="204">
        <v>0</v>
      </c>
    </row>
    <row r="225" spans="1:8" ht="31.2">
      <c r="A225" s="292">
        <v>215</v>
      </c>
      <c r="B225" s="284" t="s">
        <v>694</v>
      </c>
      <c r="C225" s="285" t="s">
        <v>695</v>
      </c>
      <c r="D225" s="285"/>
      <c r="E225" s="285"/>
      <c r="F225" s="204">
        <v>85558628.549999997</v>
      </c>
      <c r="G225" s="204">
        <v>55353287.170000002</v>
      </c>
      <c r="H225" s="204">
        <v>54611674.57</v>
      </c>
    </row>
    <row r="226" spans="1:8" ht="15.6" outlineLevel="1">
      <c r="A226" s="292">
        <v>216</v>
      </c>
      <c r="B226" s="284" t="s">
        <v>803</v>
      </c>
      <c r="C226" s="285" t="s">
        <v>804</v>
      </c>
      <c r="D226" s="285"/>
      <c r="E226" s="285"/>
      <c r="F226" s="204">
        <v>17972799.850000001</v>
      </c>
      <c r="G226" s="204">
        <v>10117262.880000001</v>
      </c>
      <c r="H226" s="204">
        <v>9800738.2699999996</v>
      </c>
    </row>
    <row r="227" spans="1:8" ht="62.4" outlineLevel="2">
      <c r="A227" s="292">
        <v>217</v>
      </c>
      <c r="B227" s="284" t="s">
        <v>805</v>
      </c>
      <c r="C227" s="285" t="s">
        <v>806</v>
      </c>
      <c r="D227" s="285"/>
      <c r="E227" s="285"/>
      <c r="F227" s="204">
        <v>12503826.970000001</v>
      </c>
      <c r="G227" s="204">
        <v>9812262.8800000008</v>
      </c>
      <c r="H227" s="204">
        <v>9495738.2699999996</v>
      </c>
    </row>
    <row r="228" spans="1:8" ht="31.2" outlineLevel="3">
      <c r="A228" s="292">
        <v>218</v>
      </c>
      <c r="B228" s="284" t="s">
        <v>639</v>
      </c>
      <c r="C228" s="285" t="s">
        <v>806</v>
      </c>
      <c r="D228" s="285" t="s">
        <v>640</v>
      </c>
      <c r="E228" s="285"/>
      <c r="F228" s="204">
        <v>12503826.970000001</v>
      </c>
      <c r="G228" s="204">
        <v>9812262.8800000008</v>
      </c>
      <c r="H228" s="204">
        <v>9495738.2699999996</v>
      </c>
    </row>
    <row r="229" spans="1:8" ht="15.6" outlineLevel="4">
      <c r="A229" s="292">
        <v>219</v>
      </c>
      <c r="B229" s="284" t="s">
        <v>641</v>
      </c>
      <c r="C229" s="285" t="s">
        <v>806</v>
      </c>
      <c r="D229" s="285" t="s">
        <v>642</v>
      </c>
      <c r="E229" s="285"/>
      <c r="F229" s="204">
        <v>12503826.970000001</v>
      </c>
      <c r="G229" s="204">
        <v>9812262.8800000008</v>
      </c>
      <c r="H229" s="204">
        <v>9495738.2699999996</v>
      </c>
    </row>
    <row r="230" spans="1:8" ht="15.6" outlineLevel="5">
      <c r="A230" s="292">
        <v>220</v>
      </c>
      <c r="B230" s="284" t="s">
        <v>483</v>
      </c>
      <c r="C230" s="285" t="s">
        <v>806</v>
      </c>
      <c r="D230" s="285" t="s">
        <v>642</v>
      </c>
      <c r="E230" s="285" t="s">
        <v>484</v>
      </c>
      <c r="F230" s="204">
        <v>12503826.970000001</v>
      </c>
      <c r="G230" s="204">
        <v>9812262.8800000008</v>
      </c>
      <c r="H230" s="204">
        <v>9495738.2699999996</v>
      </c>
    </row>
    <row r="231" spans="1:8" ht="15.6" outlineLevel="6">
      <c r="A231" s="292">
        <v>221</v>
      </c>
      <c r="B231" s="284" t="s">
        <v>485</v>
      </c>
      <c r="C231" s="285" t="s">
        <v>806</v>
      </c>
      <c r="D231" s="285" t="s">
        <v>642</v>
      </c>
      <c r="E231" s="285" t="s">
        <v>486</v>
      </c>
      <c r="F231" s="204">
        <v>12503826.970000001</v>
      </c>
      <c r="G231" s="204">
        <v>9812262.8800000008</v>
      </c>
      <c r="H231" s="204">
        <v>9495738.2699999996</v>
      </c>
    </row>
    <row r="232" spans="1:8" ht="109.2" outlineLevel="2">
      <c r="A232" s="292">
        <v>222</v>
      </c>
      <c r="B232" s="286" t="s">
        <v>968</v>
      </c>
      <c r="C232" s="285" t="s">
        <v>969</v>
      </c>
      <c r="D232" s="285"/>
      <c r="E232" s="285"/>
      <c r="F232" s="204">
        <v>5060469.79</v>
      </c>
      <c r="G232" s="204">
        <v>0</v>
      </c>
      <c r="H232" s="204">
        <v>0</v>
      </c>
    </row>
    <row r="233" spans="1:8" ht="31.2" outlineLevel="3">
      <c r="A233" s="292">
        <v>223</v>
      </c>
      <c r="B233" s="284" t="s">
        <v>639</v>
      </c>
      <c r="C233" s="285" t="s">
        <v>969</v>
      </c>
      <c r="D233" s="285" t="s">
        <v>640</v>
      </c>
      <c r="E233" s="285"/>
      <c r="F233" s="204">
        <v>5060469.79</v>
      </c>
      <c r="G233" s="204">
        <v>0</v>
      </c>
      <c r="H233" s="204">
        <v>0</v>
      </c>
    </row>
    <row r="234" spans="1:8" ht="15.6" outlineLevel="4">
      <c r="A234" s="292">
        <v>224</v>
      </c>
      <c r="B234" s="284" t="s">
        <v>641</v>
      </c>
      <c r="C234" s="285" t="s">
        <v>969</v>
      </c>
      <c r="D234" s="285" t="s">
        <v>642</v>
      </c>
      <c r="E234" s="285"/>
      <c r="F234" s="204">
        <v>5060469.79</v>
      </c>
      <c r="G234" s="204">
        <v>0</v>
      </c>
      <c r="H234" s="204">
        <v>0</v>
      </c>
    </row>
    <row r="235" spans="1:8" ht="15.6" outlineLevel="5">
      <c r="A235" s="292">
        <v>225</v>
      </c>
      <c r="B235" s="284" t="s">
        <v>483</v>
      </c>
      <c r="C235" s="285" t="s">
        <v>969</v>
      </c>
      <c r="D235" s="285" t="s">
        <v>642</v>
      </c>
      <c r="E235" s="285" t="s">
        <v>484</v>
      </c>
      <c r="F235" s="204">
        <v>5060469.79</v>
      </c>
      <c r="G235" s="204">
        <v>0</v>
      </c>
      <c r="H235" s="204">
        <v>0</v>
      </c>
    </row>
    <row r="236" spans="1:8" ht="15.6" outlineLevel="6">
      <c r="A236" s="292">
        <v>226</v>
      </c>
      <c r="B236" s="284" t="s">
        <v>485</v>
      </c>
      <c r="C236" s="285" t="s">
        <v>969</v>
      </c>
      <c r="D236" s="285" t="s">
        <v>642</v>
      </c>
      <c r="E236" s="285" t="s">
        <v>486</v>
      </c>
      <c r="F236" s="204">
        <v>5060469.79</v>
      </c>
      <c r="G236" s="204">
        <v>0</v>
      </c>
      <c r="H236" s="204">
        <v>0</v>
      </c>
    </row>
    <row r="237" spans="1:8" ht="93.6" outlineLevel="2">
      <c r="A237" s="292">
        <v>227</v>
      </c>
      <c r="B237" s="284" t="s">
        <v>1139</v>
      </c>
      <c r="C237" s="285" t="s">
        <v>1138</v>
      </c>
      <c r="D237" s="285"/>
      <c r="E237" s="285"/>
      <c r="F237" s="204">
        <v>260820.88</v>
      </c>
      <c r="G237" s="204">
        <v>305000</v>
      </c>
      <c r="H237" s="204">
        <v>305000</v>
      </c>
    </row>
    <row r="238" spans="1:8" ht="31.2" outlineLevel="3">
      <c r="A238" s="292">
        <v>228</v>
      </c>
      <c r="B238" s="284" t="s">
        <v>639</v>
      </c>
      <c r="C238" s="285" t="s">
        <v>1138</v>
      </c>
      <c r="D238" s="285" t="s">
        <v>640</v>
      </c>
      <c r="E238" s="285"/>
      <c r="F238" s="204">
        <v>260820.88</v>
      </c>
      <c r="G238" s="204">
        <v>305000</v>
      </c>
      <c r="H238" s="204">
        <v>305000</v>
      </c>
    </row>
    <row r="239" spans="1:8" ht="15.6" outlineLevel="4">
      <c r="A239" s="292">
        <v>229</v>
      </c>
      <c r="B239" s="284" t="s">
        <v>641</v>
      </c>
      <c r="C239" s="285" t="s">
        <v>1138</v>
      </c>
      <c r="D239" s="285" t="s">
        <v>642</v>
      </c>
      <c r="E239" s="285"/>
      <c r="F239" s="204">
        <v>260820.88</v>
      </c>
      <c r="G239" s="204">
        <v>305000</v>
      </c>
      <c r="H239" s="204">
        <v>305000</v>
      </c>
    </row>
    <row r="240" spans="1:8" ht="15.6" outlineLevel="5">
      <c r="A240" s="292">
        <v>230</v>
      </c>
      <c r="B240" s="284" t="s">
        <v>483</v>
      </c>
      <c r="C240" s="285" t="s">
        <v>1138</v>
      </c>
      <c r="D240" s="285" t="s">
        <v>642</v>
      </c>
      <c r="E240" s="285" t="s">
        <v>484</v>
      </c>
      <c r="F240" s="204">
        <v>260820.88</v>
      </c>
      <c r="G240" s="204">
        <v>305000</v>
      </c>
      <c r="H240" s="204">
        <v>305000</v>
      </c>
    </row>
    <row r="241" spans="1:8" ht="15.6" outlineLevel="6">
      <c r="A241" s="292">
        <v>231</v>
      </c>
      <c r="B241" s="284" t="s">
        <v>485</v>
      </c>
      <c r="C241" s="285" t="s">
        <v>1138</v>
      </c>
      <c r="D241" s="285" t="s">
        <v>642</v>
      </c>
      <c r="E241" s="285" t="s">
        <v>486</v>
      </c>
      <c r="F241" s="204">
        <v>260820.88</v>
      </c>
      <c r="G241" s="204">
        <v>305000</v>
      </c>
      <c r="H241" s="204">
        <v>305000</v>
      </c>
    </row>
    <row r="242" spans="1:8" ht="78" outlineLevel="2">
      <c r="A242" s="292">
        <v>232</v>
      </c>
      <c r="B242" s="284" t="s">
        <v>970</v>
      </c>
      <c r="C242" s="285" t="s">
        <v>971</v>
      </c>
      <c r="D242" s="285"/>
      <c r="E242" s="285"/>
      <c r="F242" s="204">
        <v>71960.02</v>
      </c>
      <c r="G242" s="204">
        <v>0</v>
      </c>
      <c r="H242" s="204">
        <v>0</v>
      </c>
    </row>
    <row r="243" spans="1:8" ht="31.2" outlineLevel="3">
      <c r="A243" s="292">
        <v>233</v>
      </c>
      <c r="B243" s="284" t="s">
        <v>639</v>
      </c>
      <c r="C243" s="285" t="s">
        <v>971</v>
      </c>
      <c r="D243" s="285" t="s">
        <v>640</v>
      </c>
      <c r="E243" s="285"/>
      <c r="F243" s="204">
        <v>71960.02</v>
      </c>
      <c r="G243" s="204">
        <v>0</v>
      </c>
      <c r="H243" s="204">
        <v>0</v>
      </c>
    </row>
    <row r="244" spans="1:8" ht="15.6" outlineLevel="4">
      <c r="A244" s="292">
        <v>234</v>
      </c>
      <c r="B244" s="284" t="s">
        <v>641</v>
      </c>
      <c r="C244" s="285" t="s">
        <v>971</v>
      </c>
      <c r="D244" s="285" t="s">
        <v>642</v>
      </c>
      <c r="E244" s="285"/>
      <c r="F244" s="204">
        <v>71960.02</v>
      </c>
      <c r="G244" s="204">
        <v>0</v>
      </c>
      <c r="H244" s="204">
        <v>0</v>
      </c>
    </row>
    <row r="245" spans="1:8" ht="15.6" outlineLevel="5">
      <c r="A245" s="292">
        <v>235</v>
      </c>
      <c r="B245" s="284" t="s">
        <v>483</v>
      </c>
      <c r="C245" s="285" t="s">
        <v>971</v>
      </c>
      <c r="D245" s="285" t="s">
        <v>642</v>
      </c>
      <c r="E245" s="285" t="s">
        <v>484</v>
      </c>
      <c r="F245" s="204">
        <v>71960.02</v>
      </c>
      <c r="G245" s="204">
        <v>0</v>
      </c>
      <c r="H245" s="204">
        <v>0</v>
      </c>
    </row>
    <row r="246" spans="1:8" ht="15.6" outlineLevel="6">
      <c r="A246" s="292">
        <v>236</v>
      </c>
      <c r="B246" s="284" t="s">
        <v>485</v>
      </c>
      <c r="C246" s="285" t="s">
        <v>971</v>
      </c>
      <c r="D246" s="285" t="s">
        <v>642</v>
      </c>
      <c r="E246" s="285" t="s">
        <v>486</v>
      </c>
      <c r="F246" s="204">
        <v>71960.02</v>
      </c>
      <c r="G246" s="204">
        <v>0</v>
      </c>
      <c r="H246" s="204">
        <v>0</v>
      </c>
    </row>
    <row r="247" spans="1:8" ht="78" outlineLevel="2">
      <c r="A247" s="292">
        <v>237</v>
      </c>
      <c r="B247" s="284" t="s">
        <v>970</v>
      </c>
      <c r="C247" s="285" t="s">
        <v>972</v>
      </c>
      <c r="D247" s="285"/>
      <c r="E247" s="285"/>
      <c r="F247" s="204">
        <v>75722.19</v>
      </c>
      <c r="G247" s="204">
        <v>0</v>
      </c>
      <c r="H247" s="204">
        <v>0</v>
      </c>
    </row>
    <row r="248" spans="1:8" ht="31.2" outlineLevel="3">
      <c r="A248" s="292">
        <v>238</v>
      </c>
      <c r="B248" s="284" t="s">
        <v>639</v>
      </c>
      <c r="C248" s="285" t="s">
        <v>972</v>
      </c>
      <c r="D248" s="285" t="s">
        <v>640</v>
      </c>
      <c r="E248" s="285"/>
      <c r="F248" s="204">
        <v>75722.19</v>
      </c>
      <c r="G248" s="204">
        <v>0</v>
      </c>
      <c r="H248" s="204">
        <v>0</v>
      </c>
    </row>
    <row r="249" spans="1:8" ht="15.6" outlineLevel="4">
      <c r="A249" s="292">
        <v>239</v>
      </c>
      <c r="B249" s="284" t="s">
        <v>641</v>
      </c>
      <c r="C249" s="285" t="s">
        <v>972</v>
      </c>
      <c r="D249" s="285" t="s">
        <v>642</v>
      </c>
      <c r="E249" s="285"/>
      <c r="F249" s="204">
        <v>75722.19</v>
      </c>
      <c r="G249" s="204">
        <v>0</v>
      </c>
      <c r="H249" s="204">
        <v>0</v>
      </c>
    </row>
    <row r="250" spans="1:8" ht="15.6" outlineLevel="5">
      <c r="A250" s="292">
        <v>240</v>
      </c>
      <c r="B250" s="284" t="s">
        <v>483</v>
      </c>
      <c r="C250" s="285" t="s">
        <v>972</v>
      </c>
      <c r="D250" s="285" t="s">
        <v>642</v>
      </c>
      <c r="E250" s="285" t="s">
        <v>484</v>
      </c>
      <c r="F250" s="204">
        <v>75722.19</v>
      </c>
      <c r="G250" s="204">
        <v>0</v>
      </c>
      <c r="H250" s="204">
        <v>0</v>
      </c>
    </row>
    <row r="251" spans="1:8" ht="15.6" outlineLevel="6">
      <c r="A251" s="292">
        <v>241</v>
      </c>
      <c r="B251" s="284" t="s">
        <v>485</v>
      </c>
      <c r="C251" s="285" t="s">
        <v>972</v>
      </c>
      <c r="D251" s="285" t="s">
        <v>642</v>
      </c>
      <c r="E251" s="285" t="s">
        <v>486</v>
      </c>
      <c r="F251" s="204">
        <v>75722.19</v>
      </c>
      <c r="G251" s="204">
        <v>0</v>
      </c>
      <c r="H251" s="204">
        <v>0</v>
      </c>
    </row>
    <row r="252" spans="1:8" ht="31.2" outlineLevel="1">
      <c r="A252" s="292">
        <v>242</v>
      </c>
      <c r="B252" s="284" t="s">
        <v>807</v>
      </c>
      <c r="C252" s="285" t="s">
        <v>808</v>
      </c>
      <c r="D252" s="285"/>
      <c r="E252" s="285"/>
      <c r="F252" s="204">
        <v>42209529.82</v>
      </c>
      <c r="G252" s="204">
        <v>26865336.300000001</v>
      </c>
      <c r="H252" s="204">
        <v>26714272.920000002</v>
      </c>
    </row>
    <row r="253" spans="1:8" ht="62.4" outlineLevel="2">
      <c r="A253" s="292">
        <v>243</v>
      </c>
      <c r="B253" s="284" t="s">
        <v>809</v>
      </c>
      <c r="C253" s="285" t="s">
        <v>810</v>
      </c>
      <c r="D253" s="285"/>
      <c r="E253" s="285"/>
      <c r="F253" s="204">
        <v>20873864.23</v>
      </c>
      <c r="G253" s="204">
        <v>20873864.23</v>
      </c>
      <c r="H253" s="204">
        <v>20873864.23</v>
      </c>
    </row>
    <row r="254" spans="1:8" ht="31.2" outlineLevel="3">
      <c r="A254" s="292">
        <v>244</v>
      </c>
      <c r="B254" s="284" t="s">
        <v>639</v>
      </c>
      <c r="C254" s="285" t="s">
        <v>810</v>
      </c>
      <c r="D254" s="285" t="s">
        <v>640</v>
      </c>
      <c r="E254" s="285"/>
      <c r="F254" s="204">
        <v>20873864.23</v>
      </c>
      <c r="G254" s="204">
        <v>20873864.23</v>
      </c>
      <c r="H254" s="204">
        <v>20873864.23</v>
      </c>
    </row>
    <row r="255" spans="1:8" ht="15.6" outlineLevel="4">
      <c r="A255" s="292">
        <v>245</v>
      </c>
      <c r="B255" s="284" t="s">
        <v>641</v>
      </c>
      <c r="C255" s="285" t="s">
        <v>810</v>
      </c>
      <c r="D255" s="285" t="s">
        <v>642</v>
      </c>
      <c r="E255" s="285"/>
      <c r="F255" s="204">
        <v>20873864.23</v>
      </c>
      <c r="G255" s="204">
        <v>20873864.23</v>
      </c>
      <c r="H255" s="204">
        <v>20873864.23</v>
      </c>
    </row>
    <row r="256" spans="1:8" ht="15.6" outlineLevel="5">
      <c r="A256" s="292">
        <v>246</v>
      </c>
      <c r="B256" s="284" t="s">
        <v>483</v>
      </c>
      <c r="C256" s="285" t="s">
        <v>810</v>
      </c>
      <c r="D256" s="285" t="s">
        <v>642</v>
      </c>
      <c r="E256" s="285" t="s">
        <v>484</v>
      </c>
      <c r="F256" s="204">
        <v>20873864.23</v>
      </c>
      <c r="G256" s="204">
        <v>20873864.23</v>
      </c>
      <c r="H256" s="204">
        <v>20873864.23</v>
      </c>
    </row>
    <row r="257" spans="1:8" ht="15.6" outlineLevel="6">
      <c r="A257" s="292">
        <v>247</v>
      </c>
      <c r="B257" s="284" t="s">
        <v>485</v>
      </c>
      <c r="C257" s="285" t="s">
        <v>810</v>
      </c>
      <c r="D257" s="285" t="s">
        <v>642</v>
      </c>
      <c r="E257" s="285" t="s">
        <v>486</v>
      </c>
      <c r="F257" s="204">
        <v>20873864.23</v>
      </c>
      <c r="G257" s="204">
        <v>20873864.23</v>
      </c>
      <c r="H257" s="204">
        <v>20873864.23</v>
      </c>
    </row>
    <row r="258" spans="1:8" ht="62.4" outlineLevel="2">
      <c r="A258" s="292">
        <v>248</v>
      </c>
      <c r="B258" s="284" t="s">
        <v>811</v>
      </c>
      <c r="C258" s="285" t="s">
        <v>812</v>
      </c>
      <c r="D258" s="285"/>
      <c r="E258" s="285"/>
      <c r="F258" s="204">
        <v>6136453.8799999999</v>
      </c>
      <c r="G258" s="204">
        <v>5891472.0700000003</v>
      </c>
      <c r="H258" s="204">
        <v>5740408.6900000004</v>
      </c>
    </row>
    <row r="259" spans="1:8" ht="31.2" outlineLevel="3">
      <c r="A259" s="292">
        <v>249</v>
      </c>
      <c r="B259" s="284" t="s">
        <v>639</v>
      </c>
      <c r="C259" s="285" t="s">
        <v>812</v>
      </c>
      <c r="D259" s="285" t="s">
        <v>640</v>
      </c>
      <c r="E259" s="285"/>
      <c r="F259" s="204">
        <v>6136453.8799999999</v>
      </c>
      <c r="G259" s="204">
        <v>5891472.0700000003</v>
      </c>
      <c r="H259" s="204">
        <v>5740408.6900000004</v>
      </c>
    </row>
    <row r="260" spans="1:8" ht="15.6" outlineLevel="4">
      <c r="A260" s="292">
        <v>250</v>
      </c>
      <c r="B260" s="284" t="s">
        <v>641</v>
      </c>
      <c r="C260" s="285" t="s">
        <v>812</v>
      </c>
      <c r="D260" s="285" t="s">
        <v>642</v>
      </c>
      <c r="E260" s="285"/>
      <c r="F260" s="204">
        <v>6136453.8799999999</v>
      </c>
      <c r="G260" s="204">
        <v>5891472.0700000003</v>
      </c>
      <c r="H260" s="204">
        <v>5740408.6900000004</v>
      </c>
    </row>
    <row r="261" spans="1:8" ht="15.6" outlineLevel="5">
      <c r="A261" s="292">
        <v>251</v>
      </c>
      <c r="B261" s="284" t="s">
        <v>483</v>
      </c>
      <c r="C261" s="285" t="s">
        <v>812</v>
      </c>
      <c r="D261" s="285" t="s">
        <v>642</v>
      </c>
      <c r="E261" s="285" t="s">
        <v>484</v>
      </c>
      <c r="F261" s="204">
        <v>6136453.8799999999</v>
      </c>
      <c r="G261" s="204">
        <v>5891472.0700000003</v>
      </c>
      <c r="H261" s="204">
        <v>5740408.6900000004</v>
      </c>
    </row>
    <row r="262" spans="1:8" ht="15.6" outlineLevel="6">
      <c r="A262" s="292">
        <v>252</v>
      </c>
      <c r="B262" s="284" t="s">
        <v>485</v>
      </c>
      <c r="C262" s="285" t="s">
        <v>812</v>
      </c>
      <c r="D262" s="285" t="s">
        <v>642</v>
      </c>
      <c r="E262" s="285" t="s">
        <v>486</v>
      </c>
      <c r="F262" s="204">
        <v>6136453.8799999999</v>
      </c>
      <c r="G262" s="204">
        <v>5891472.0700000003</v>
      </c>
      <c r="H262" s="204">
        <v>5740408.6900000004</v>
      </c>
    </row>
    <row r="263" spans="1:8" ht="124.8" outlineLevel="2">
      <c r="A263" s="292">
        <v>253</v>
      </c>
      <c r="B263" s="286" t="s">
        <v>1141</v>
      </c>
      <c r="C263" s="285" t="s">
        <v>1140</v>
      </c>
      <c r="D263" s="285"/>
      <c r="E263" s="285"/>
      <c r="F263" s="204">
        <v>175237.24</v>
      </c>
      <c r="G263" s="204">
        <v>0</v>
      </c>
      <c r="H263" s="204">
        <v>0</v>
      </c>
    </row>
    <row r="264" spans="1:8" ht="31.2" outlineLevel="3">
      <c r="A264" s="292">
        <v>254</v>
      </c>
      <c r="B264" s="284" t="s">
        <v>639</v>
      </c>
      <c r="C264" s="285" t="s">
        <v>1140</v>
      </c>
      <c r="D264" s="285" t="s">
        <v>640</v>
      </c>
      <c r="E264" s="285"/>
      <c r="F264" s="204">
        <v>175237.24</v>
      </c>
      <c r="G264" s="204">
        <v>0</v>
      </c>
      <c r="H264" s="204">
        <v>0</v>
      </c>
    </row>
    <row r="265" spans="1:8" ht="15.6" outlineLevel="4">
      <c r="A265" s="292">
        <v>255</v>
      </c>
      <c r="B265" s="284" t="s">
        <v>641</v>
      </c>
      <c r="C265" s="285" t="s">
        <v>1140</v>
      </c>
      <c r="D265" s="285" t="s">
        <v>642</v>
      </c>
      <c r="E265" s="285"/>
      <c r="F265" s="204">
        <v>175237.24</v>
      </c>
      <c r="G265" s="204">
        <v>0</v>
      </c>
      <c r="H265" s="204">
        <v>0</v>
      </c>
    </row>
    <row r="266" spans="1:8" ht="15.6" outlineLevel="5">
      <c r="A266" s="292">
        <v>256</v>
      </c>
      <c r="B266" s="284" t="s">
        <v>483</v>
      </c>
      <c r="C266" s="285" t="s">
        <v>1140</v>
      </c>
      <c r="D266" s="285" t="s">
        <v>642</v>
      </c>
      <c r="E266" s="285" t="s">
        <v>484</v>
      </c>
      <c r="F266" s="204">
        <v>175237.24</v>
      </c>
      <c r="G266" s="204">
        <v>0</v>
      </c>
      <c r="H266" s="204">
        <v>0</v>
      </c>
    </row>
    <row r="267" spans="1:8" ht="15.6" outlineLevel="6">
      <c r="A267" s="292">
        <v>257</v>
      </c>
      <c r="B267" s="284" t="s">
        <v>485</v>
      </c>
      <c r="C267" s="285" t="s">
        <v>1140</v>
      </c>
      <c r="D267" s="285" t="s">
        <v>642</v>
      </c>
      <c r="E267" s="285" t="s">
        <v>486</v>
      </c>
      <c r="F267" s="204">
        <v>175237.24</v>
      </c>
      <c r="G267" s="204">
        <v>0</v>
      </c>
      <c r="H267" s="204">
        <v>0</v>
      </c>
    </row>
    <row r="268" spans="1:8" ht="109.2" outlineLevel="2">
      <c r="A268" s="292">
        <v>258</v>
      </c>
      <c r="B268" s="286" t="s">
        <v>973</v>
      </c>
      <c r="C268" s="285" t="s">
        <v>974</v>
      </c>
      <c r="D268" s="285"/>
      <c r="E268" s="285"/>
      <c r="F268" s="204">
        <v>2606001.85</v>
      </c>
      <c r="G268" s="204">
        <v>0</v>
      </c>
      <c r="H268" s="204">
        <v>0</v>
      </c>
    </row>
    <row r="269" spans="1:8" ht="31.2" outlineLevel="3">
      <c r="A269" s="292">
        <v>259</v>
      </c>
      <c r="B269" s="284" t="s">
        <v>639</v>
      </c>
      <c r="C269" s="285" t="s">
        <v>974</v>
      </c>
      <c r="D269" s="285" t="s">
        <v>640</v>
      </c>
      <c r="E269" s="285"/>
      <c r="F269" s="204">
        <v>2606001.85</v>
      </c>
      <c r="G269" s="204">
        <v>0</v>
      </c>
      <c r="H269" s="204">
        <v>0</v>
      </c>
    </row>
    <row r="270" spans="1:8" ht="15.6" outlineLevel="4">
      <c r="A270" s="292">
        <v>260</v>
      </c>
      <c r="B270" s="284" t="s">
        <v>641</v>
      </c>
      <c r="C270" s="285" t="s">
        <v>974</v>
      </c>
      <c r="D270" s="285" t="s">
        <v>642</v>
      </c>
      <c r="E270" s="285"/>
      <c r="F270" s="204">
        <v>2606001.85</v>
      </c>
      <c r="G270" s="204">
        <v>0</v>
      </c>
      <c r="H270" s="204">
        <v>0</v>
      </c>
    </row>
    <row r="271" spans="1:8" ht="15.6" outlineLevel="5">
      <c r="A271" s="292">
        <v>261</v>
      </c>
      <c r="B271" s="284" t="s">
        <v>483</v>
      </c>
      <c r="C271" s="285" t="s">
        <v>974</v>
      </c>
      <c r="D271" s="285" t="s">
        <v>642</v>
      </c>
      <c r="E271" s="285" t="s">
        <v>484</v>
      </c>
      <c r="F271" s="204">
        <v>2606001.85</v>
      </c>
      <c r="G271" s="204">
        <v>0</v>
      </c>
      <c r="H271" s="204">
        <v>0</v>
      </c>
    </row>
    <row r="272" spans="1:8" ht="15.6" outlineLevel="6">
      <c r="A272" s="292">
        <v>262</v>
      </c>
      <c r="B272" s="284" t="s">
        <v>485</v>
      </c>
      <c r="C272" s="285" t="s">
        <v>974</v>
      </c>
      <c r="D272" s="285" t="s">
        <v>642</v>
      </c>
      <c r="E272" s="285" t="s">
        <v>486</v>
      </c>
      <c r="F272" s="204">
        <v>2606001.85</v>
      </c>
      <c r="G272" s="204">
        <v>0</v>
      </c>
      <c r="H272" s="204">
        <v>0</v>
      </c>
    </row>
    <row r="273" spans="1:8" ht="78" outlineLevel="2">
      <c r="A273" s="292">
        <v>263</v>
      </c>
      <c r="B273" s="284" t="s">
        <v>813</v>
      </c>
      <c r="C273" s="285" t="s">
        <v>814</v>
      </c>
      <c r="D273" s="285"/>
      <c r="E273" s="285"/>
      <c r="F273" s="204">
        <v>260000</v>
      </c>
      <c r="G273" s="204">
        <v>100000</v>
      </c>
      <c r="H273" s="204">
        <v>100000</v>
      </c>
    </row>
    <row r="274" spans="1:8" ht="31.2" outlineLevel="3">
      <c r="A274" s="292">
        <v>264</v>
      </c>
      <c r="B274" s="284" t="s">
        <v>639</v>
      </c>
      <c r="C274" s="285" t="s">
        <v>814</v>
      </c>
      <c r="D274" s="285" t="s">
        <v>640</v>
      </c>
      <c r="E274" s="285"/>
      <c r="F274" s="204">
        <v>260000</v>
      </c>
      <c r="G274" s="204">
        <v>100000</v>
      </c>
      <c r="H274" s="204">
        <v>100000</v>
      </c>
    </row>
    <row r="275" spans="1:8" ht="15.6" outlineLevel="4">
      <c r="A275" s="292">
        <v>265</v>
      </c>
      <c r="B275" s="284" t="s">
        <v>641</v>
      </c>
      <c r="C275" s="285" t="s">
        <v>814</v>
      </c>
      <c r="D275" s="285" t="s">
        <v>642</v>
      </c>
      <c r="E275" s="285"/>
      <c r="F275" s="204">
        <v>260000</v>
      </c>
      <c r="G275" s="204">
        <v>100000</v>
      </c>
      <c r="H275" s="204">
        <v>100000</v>
      </c>
    </row>
    <row r="276" spans="1:8" ht="15.6" outlineLevel="5">
      <c r="A276" s="292">
        <v>266</v>
      </c>
      <c r="B276" s="284" t="s">
        <v>483</v>
      </c>
      <c r="C276" s="285" t="s">
        <v>814</v>
      </c>
      <c r="D276" s="285" t="s">
        <v>642</v>
      </c>
      <c r="E276" s="285" t="s">
        <v>484</v>
      </c>
      <c r="F276" s="204">
        <v>260000</v>
      </c>
      <c r="G276" s="204">
        <v>100000</v>
      </c>
      <c r="H276" s="204">
        <v>100000</v>
      </c>
    </row>
    <row r="277" spans="1:8" ht="15.6" outlineLevel="6">
      <c r="A277" s="292">
        <v>267</v>
      </c>
      <c r="B277" s="284" t="s">
        <v>487</v>
      </c>
      <c r="C277" s="285" t="s">
        <v>814</v>
      </c>
      <c r="D277" s="285" t="s">
        <v>642</v>
      </c>
      <c r="E277" s="285" t="s">
        <v>488</v>
      </c>
      <c r="F277" s="204">
        <v>260000</v>
      </c>
      <c r="G277" s="204">
        <v>100000</v>
      </c>
      <c r="H277" s="204">
        <v>100000</v>
      </c>
    </row>
    <row r="278" spans="1:8" ht="109.2" outlineLevel="2">
      <c r="A278" s="292">
        <v>268</v>
      </c>
      <c r="B278" s="286" t="s">
        <v>1147</v>
      </c>
      <c r="C278" s="285" t="s">
        <v>1146</v>
      </c>
      <c r="D278" s="285"/>
      <c r="E278" s="285"/>
      <c r="F278" s="204">
        <v>559000</v>
      </c>
      <c r="G278" s="204">
        <v>0</v>
      </c>
      <c r="H278" s="204">
        <v>0</v>
      </c>
    </row>
    <row r="279" spans="1:8" ht="31.2" outlineLevel="3">
      <c r="A279" s="292">
        <v>269</v>
      </c>
      <c r="B279" s="284" t="s">
        <v>639</v>
      </c>
      <c r="C279" s="285" t="s">
        <v>1146</v>
      </c>
      <c r="D279" s="285" t="s">
        <v>640</v>
      </c>
      <c r="E279" s="285"/>
      <c r="F279" s="204">
        <v>559000</v>
      </c>
      <c r="G279" s="204">
        <v>0</v>
      </c>
      <c r="H279" s="204">
        <v>0</v>
      </c>
    </row>
    <row r="280" spans="1:8" ht="15.6" outlineLevel="4">
      <c r="A280" s="292">
        <v>270</v>
      </c>
      <c r="B280" s="284" t="s">
        <v>641</v>
      </c>
      <c r="C280" s="285" t="s">
        <v>1146</v>
      </c>
      <c r="D280" s="285" t="s">
        <v>642</v>
      </c>
      <c r="E280" s="285"/>
      <c r="F280" s="204">
        <v>559000</v>
      </c>
      <c r="G280" s="204">
        <v>0</v>
      </c>
      <c r="H280" s="204">
        <v>0</v>
      </c>
    </row>
    <row r="281" spans="1:8" ht="15.6" outlineLevel="5">
      <c r="A281" s="292">
        <v>271</v>
      </c>
      <c r="B281" s="284" t="s">
        <v>483</v>
      </c>
      <c r="C281" s="285" t="s">
        <v>1146</v>
      </c>
      <c r="D281" s="285" t="s">
        <v>642</v>
      </c>
      <c r="E281" s="285" t="s">
        <v>484</v>
      </c>
      <c r="F281" s="204">
        <v>559000</v>
      </c>
      <c r="G281" s="204">
        <v>0</v>
      </c>
      <c r="H281" s="204">
        <v>0</v>
      </c>
    </row>
    <row r="282" spans="1:8" ht="15.6" outlineLevel="6">
      <c r="A282" s="292">
        <v>272</v>
      </c>
      <c r="B282" s="284" t="s">
        <v>487</v>
      </c>
      <c r="C282" s="285" t="s">
        <v>1146</v>
      </c>
      <c r="D282" s="285" t="s">
        <v>642</v>
      </c>
      <c r="E282" s="285" t="s">
        <v>488</v>
      </c>
      <c r="F282" s="204">
        <v>559000</v>
      </c>
      <c r="G282" s="204">
        <v>0</v>
      </c>
      <c r="H282" s="204">
        <v>0</v>
      </c>
    </row>
    <row r="283" spans="1:8" ht="62.4" outlineLevel="2">
      <c r="A283" s="292">
        <v>273</v>
      </c>
      <c r="B283" s="284" t="s">
        <v>1143</v>
      </c>
      <c r="C283" s="285" t="s">
        <v>1142</v>
      </c>
      <c r="D283" s="285"/>
      <c r="E283" s="285"/>
      <c r="F283" s="204">
        <v>50000</v>
      </c>
      <c r="G283" s="204">
        <v>0</v>
      </c>
      <c r="H283" s="204">
        <v>0</v>
      </c>
    </row>
    <row r="284" spans="1:8" ht="31.2" outlineLevel="3">
      <c r="A284" s="292">
        <v>274</v>
      </c>
      <c r="B284" s="284" t="s">
        <v>639</v>
      </c>
      <c r="C284" s="285" t="s">
        <v>1142</v>
      </c>
      <c r="D284" s="285" t="s">
        <v>640</v>
      </c>
      <c r="E284" s="285"/>
      <c r="F284" s="204">
        <v>50000</v>
      </c>
      <c r="G284" s="204">
        <v>0</v>
      </c>
      <c r="H284" s="204">
        <v>0</v>
      </c>
    </row>
    <row r="285" spans="1:8" ht="15.6" outlineLevel="4">
      <c r="A285" s="292">
        <v>275</v>
      </c>
      <c r="B285" s="284" t="s">
        <v>641</v>
      </c>
      <c r="C285" s="285" t="s">
        <v>1142</v>
      </c>
      <c r="D285" s="285" t="s">
        <v>642</v>
      </c>
      <c r="E285" s="285"/>
      <c r="F285" s="204">
        <v>50000</v>
      </c>
      <c r="G285" s="204">
        <v>0</v>
      </c>
      <c r="H285" s="204">
        <v>0</v>
      </c>
    </row>
    <row r="286" spans="1:8" ht="15.6" outlineLevel="5">
      <c r="A286" s="292">
        <v>276</v>
      </c>
      <c r="B286" s="284" t="s">
        <v>483</v>
      </c>
      <c r="C286" s="285" t="s">
        <v>1142</v>
      </c>
      <c r="D286" s="285" t="s">
        <v>642</v>
      </c>
      <c r="E286" s="285" t="s">
        <v>484</v>
      </c>
      <c r="F286" s="204">
        <v>50000</v>
      </c>
      <c r="G286" s="204">
        <v>0</v>
      </c>
      <c r="H286" s="204">
        <v>0</v>
      </c>
    </row>
    <row r="287" spans="1:8" ht="15.6" outlineLevel="6">
      <c r="A287" s="292">
        <v>277</v>
      </c>
      <c r="B287" s="284" t="s">
        <v>485</v>
      </c>
      <c r="C287" s="285" t="s">
        <v>1142</v>
      </c>
      <c r="D287" s="285" t="s">
        <v>642</v>
      </c>
      <c r="E287" s="285" t="s">
        <v>486</v>
      </c>
      <c r="F287" s="204">
        <v>50000</v>
      </c>
      <c r="G287" s="204">
        <v>0</v>
      </c>
      <c r="H287" s="204">
        <v>0</v>
      </c>
    </row>
    <row r="288" spans="1:8" ht="93.6" outlineLevel="2">
      <c r="A288" s="292">
        <v>278</v>
      </c>
      <c r="B288" s="286" t="s">
        <v>1149</v>
      </c>
      <c r="C288" s="285" t="s">
        <v>1148</v>
      </c>
      <c r="D288" s="285"/>
      <c r="E288" s="285"/>
      <c r="F288" s="204">
        <v>11400</v>
      </c>
      <c r="G288" s="204">
        <v>0</v>
      </c>
      <c r="H288" s="204">
        <v>0</v>
      </c>
    </row>
    <row r="289" spans="1:8" ht="31.2" outlineLevel="3">
      <c r="A289" s="292">
        <v>279</v>
      </c>
      <c r="B289" s="284" t="s">
        <v>639</v>
      </c>
      <c r="C289" s="285" t="s">
        <v>1148</v>
      </c>
      <c r="D289" s="285" t="s">
        <v>640</v>
      </c>
      <c r="E289" s="285"/>
      <c r="F289" s="204">
        <v>11400</v>
      </c>
      <c r="G289" s="204">
        <v>0</v>
      </c>
      <c r="H289" s="204">
        <v>0</v>
      </c>
    </row>
    <row r="290" spans="1:8" ht="15.6" outlineLevel="4">
      <c r="A290" s="292">
        <v>280</v>
      </c>
      <c r="B290" s="284" t="s">
        <v>641</v>
      </c>
      <c r="C290" s="285" t="s">
        <v>1148</v>
      </c>
      <c r="D290" s="285" t="s">
        <v>642</v>
      </c>
      <c r="E290" s="285"/>
      <c r="F290" s="204">
        <v>11400</v>
      </c>
      <c r="G290" s="204">
        <v>0</v>
      </c>
      <c r="H290" s="204">
        <v>0</v>
      </c>
    </row>
    <row r="291" spans="1:8" ht="15.6" outlineLevel="5">
      <c r="A291" s="292">
        <v>281</v>
      </c>
      <c r="B291" s="284" t="s">
        <v>483</v>
      </c>
      <c r="C291" s="285" t="s">
        <v>1148</v>
      </c>
      <c r="D291" s="285" t="s">
        <v>642</v>
      </c>
      <c r="E291" s="285" t="s">
        <v>484</v>
      </c>
      <c r="F291" s="204">
        <v>11400</v>
      </c>
      <c r="G291" s="204">
        <v>0</v>
      </c>
      <c r="H291" s="204">
        <v>0</v>
      </c>
    </row>
    <row r="292" spans="1:8" ht="15.6" outlineLevel="6">
      <c r="A292" s="292">
        <v>282</v>
      </c>
      <c r="B292" s="284" t="s">
        <v>487</v>
      </c>
      <c r="C292" s="285" t="s">
        <v>1148</v>
      </c>
      <c r="D292" s="285" t="s">
        <v>642</v>
      </c>
      <c r="E292" s="285" t="s">
        <v>488</v>
      </c>
      <c r="F292" s="204">
        <v>11400</v>
      </c>
      <c r="G292" s="204">
        <v>0</v>
      </c>
      <c r="H292" s="204">
        <v>0</v>
      </c>
    </row>
    <row r="293" spans="1:8" ht="124.8" outlineLevel="2">
      <c r="A293" s="292">
        <v>283</v>
      </c>
      <c r="B293" s="286" t="s">
        <v>975</v>
      </c>
      <c r="C293" s="285" t="s">
        <v>976</v>
      </c>
      <c r="D293" s="285"/>
      <c r="E293" s="285"/>
      <c r="F293" s="204">
        <v>39850.22</v>
      </c>
      <c r="G293" s="204">
        <v>0</v>
      </c>
      <c r="H293" s="204">
        <v>0</v>
      </c>
    </row>
    <row r="294" spans="1:8" ht="31.2" outlineLevel="3">
      <c r="A294" s="292">
        <v>284</v>
      </c>
      <c r="B294" s="284" t="s">
        <v>639</v>
      </c>
      <c r="C294" s="285" t="s">
        <v>976</v>
      </c>
      <c r="D294" s="285" t="s">
        <v>640</v>
      </c>
      <c r="E294" s="285"/>
      <c r="F294" s="204">
        <v>39850.22</v>
      </c>
      <c r="G294" s="204">
        <v>0</v>
      </c>
      <c r="H294" s="204">
        <v>0</v>
      </c>
    </row>
    <row r="295" spans="1:8" ht="15.6" outlineLevel="4">
      <c r="A295" s="292">
        <v>285</v>
      </c>
      <c r="B295" s="284" t="s">
        <v>641</v>
      </c>
      <c r="C295" s="285" t="s">
        <v>976</v>
      </c>
      <c r="D295" s="285" t="s">
        <v>642</v>
      </c>
      <c r="E295" s="285"/>
      <c r="F295" s="204">
        <v>39850.22</v>
      </c>
      <c r="G295" s="204">
        <v>0</v>
      </c>
      <c r="H295" s="204">
        <v>0</v>
      </c>
    </row>
    <row r="296" spans="1:8" ht="15.6" outlineLevel="5">
      <c r="A296" s="292">
        <v>286</v>
      </c>
      <c r="B296" s="284" t="s">
        <v>483</v>
      </c>
      <c r="C296" s="285" t="s">
        <v>976</v>
      </c>
      <c r="D296" s="285" t="s">
        <v>642</v>
      </c>
      <c r="E296" s="285" t="s">
        <v>484</v>
      </c>
      <c r="F296" s="204">
        <v>39850.22</v>
      </c>
      <c r="G296" s="204">
        <v>0</v>
      </c>
      <c r="H296" s="204">
        <v>0</v>
      </c>
    </row>
    <row r="297" spans="1:8" ht="15.6" outlineLevel="6">
      <c r="A297" s="292">
        <v>287</v>
      </c>
      <c r="B297" s="284" t="s">
        <v>485</v>
      </c>
      <c r="C297" s="285" t="s">
        <v>976</v>
      </c>
      <c r="D297" s="285" t="s">
        <v>642</v>
      </c>
      <c r="E297" s="285" t="s">
        <v>486</v>
      </c>
      <c r="F297" s="204">
        <v>39850.22</v>
      </c>
      <c r="G297" s="204">
        <v>0</v>
      </c>
      <c r="H297" s="204">
        <v>0</v>
      </c>
    </row>
    <row r="298" spans="1:8" ht="140.4" outlineLevel="2">
      <c r="A298" s="292">
        <v>288</v>
      </c>
      <c r="B298" s="286" t="s">
        <v>1145</v>
      </c>
      <c r="C298" s="285" t="s">
        <v>1144</v>
      </c>
      <c r="D298" s="285"/>
      <c r="E298" s="285"/>
      <c r="F298" s="204">
        <v>468994.04</v>
      </c>
      <c r="G298" s="204">
        <v>0</v>
      </c>
      <c r="H298" s="204">
        <v>0</v>
      </c>
    </row>
    <row r="299" spans="1:8" ht="31.2" outlineLevel="3">
      <c r="A299" s="292">
        <v>289</v>
      </c>
      <c r="B299" s="284" t="s">
        <v>639</v>
      </c>
      <c r="C299" s="285" t="s">
        <v>1144</v>
      </c>
      <c r="D299" s="285" t="s">
        <v>640</v>
      </c>
      <c r="E299" s="285"/>
      <c r="F299" s="204">
        <v>468994.04</v>
      </c>
      <c r="G299" s="204">
        <v>0</v>
      </c>
      <c r="H299" s="204">
        <v>0</v>
      </c>
    </row>
    <row r="300" spans="1:8" ht="15.6" outlineLevel="4">
      <c r="A300" s="292">
        <v>290</v>
      </c>
      <c r="B300" s="284" t="s">
        <v>641</v>
      </c>
      <c r="C300" s="285" t="s">
        <v>1144</v>
      </c>
      <c r="D300" s="285" t="s">
        <v>642</v>
      </c>
      <c r="E300" s="285"/>
      <c r="F300" s="204">
        <v>468994.04</v>
      </c>
      <c r="G300" s="204">
        <v>0</v>
      </c>
      <c r="H300" s="204">
        <v>0</v>
      </c>
    </row>
    <row r="301" spans="1:8" ht="15.6" outlineLevel="5">
      <c r="A301" s="292">
        <v>291</v>
      </c>
      <c r="B301" s="284" t="s">
        <v>483</v>
      </c>
      <c r="C301" s="285" t="s">
        <v>1144</v>
      </c>
      <c r="D301" s="285" t="s">
        <v>642</v>
      </c>
      <c r="E301" s="285" t="s">
        <v>484</v>
      </c>
      <c r="F301" s="204">
        <v>468994.04</v>
      </c>
      <c r="G301" s="204">
        <v>0</v>
      </c>
      <c r="H301" s="204">
        <v>0</v>
      </c>
    </row>
    <row r="302" spans="1:8" ht="15.6" outlineLevel="6">
      <c r="A302" s="292">
        <v>292</v>
      </c>
      <c r="B302" s="284" t="s">
        <v>485</v>
      </c>
      <c r="C302" s="285" t="s">
        <v>1144</v>
      </c>
      <c r="D302" s="285" t="s">
        <v>642</v>
      </c>
      <c r="E302" s="285" t="s">
        <v>486</v>
      </c>
      <c r="F302" s="204">
        <v>468994.04</v>
      </c>
      <c r="G302" s="204">
        <v>0</v>
      </c>
      <c r="H302" s="204">
        <v>0</v>
      </c>
    </row>
    <row r="303" spans="1:8" ht="109.2" outlineLevel="2">
      <c r="A303" s="292">
        <v>293</v>
      </c>
      <c r="B303" s="286" t="s">
        <v>977</v>
      </c>
      <c r="C303" s="285" t="s">
        <v>978</v>
      </c>
      <c r="D303" s="285"/>
      <c r="E303" s="285"/>
      <c r="F303" s="204">
        <v>6495528.3600000003</v>
      </c>
      <c r="G303" s="204">
        <v>0</v>
      </c>
      <c r="H303" s="204">
        <v>0</v>
      </c>
    </row>
    <row r="304" spans="1:8" ht="31.2" outlineLevel="3">
      <c r="A304" s="292">
        <v>294</v>
      </c>
      <c r="B304" s="284" t="s">
        <v>639</v>
      </c>
      <c r="C304" s="285" t="s">
        <v>978</v>
      </c>
      <c r="D304" s="285" t="s">
        <v>640</v>
      </c>
      <c r="E304" s="285"/>
      <c r="F304" s="204">
        <v>6495528.3600000003</v>
      </c>
      <c r="G304" s="204">
        <v>0</v>
      </c>
      <c r="H304" s="204">
        <v>0</v>
      </c>
    </row>
    <row r="305" spans="1:8" ht="15.6" outlineLevel="4">
      <c r="A305" s="292">
        <v>295</v>
      </c>
      <c r="B305" s="284" t="s">
        <v>641</v>
      </c>
      <c r="C305" s="285" t="s">
        <v>978</v>
      </c>
      <c r="D305" s="285" t="s">
        <v>642</v>
      </c>
      <c r="E305" s="285"/>
      <c r="F305" s="204">
        <v>6495528.3600000003</v>
      </c>
      <c r="G305" s="204">
        <v>0</v>
      </c>
      <c r="H305" s="204">
        <v>0</v>
      </c>
    </row>
    <row r="306" spans="1:8" ht="15.6" outlineLevel="5">
      <c r="A306" s="292">
        <v>296</v>
      </c>
      <c r="B306" s="284" t="s">
        <v>483</v>
      </c>
      <c r="C306" s="285" t="s">
        <v>978</v>
      </c>
      <c r="D306" s="285" t="s">
        <v>642</v>
      </c>
      <c r="E306" s="285" t="s">
        <v>484</v>
      </c>
      <c r="F306" s="204">
        <v>6495528.3600000003</v>
      </c>
      <c r="G306" s="204">
        <v>0</v>
      </c>
      <c r="H306" s="204">
        <v>0</v>
      </c>
    </row>
    <row r="307" spans="1:8" ht="15.6" outlineLevel="6">
      <c r="A307" s="292">
        <v>297</v>
      </c>
      <c r="B307" s="284" t="s">
        <v>485</v>
      </c>
      <c r="C307" s="285" t="s">
        <v>978</v>
      </c>
      <c r="D307" s="285" t="s">
        <v>642</v>
      </c>
      <c r="E307" s="285" t="s">
        <v>486</v>
      </c>
      <c r="F307" s="204">
        <v>6495528.3600000003</v>
      </c>
      <c r="G307" s="204">
        <v>0</v>
      </c>
      <c r="H307" s="204">
        <v>0</v>
      </c>
    </row>
    <row r="308" spans="1:8" ht="93.6" outlineLevel="2">
      <c r="A308" s="292">
        <v>298</v>
      </c>
      <c r="B308" s="286" t="s">
        <v>1129</v>
      </c>
      <c r="C308" s="285" t="s">
        <v>1264</v>
      </c>
      <c r="D308" s="285"/>
      <c r="E308" s="285"/>
      <c r="F308" s="204">
        <v>4533200</v>
      </c>
      <c r="G308" s="204">
        <v>0</v>
      </c>
      <c r="H308" s="204">
        <v>0</v>
      </c>
    </row>
    <row r="309" spans="1:8" ht="31.2" outlineLevel="3">
      <c r="A309" s="292">
        <v>299</v>
      </c>
      <c r="B309" s="284" t="s">
        <v>639</v>
      </c>
      <c r="C309" s="285" t="s">
        <v>1264</v>
      </c>
      <c r="D309" s="285" t="s">
        <v>640</v>
      </c>
      <c r="E309" s="285"/>
      <c r="F309" s="204">
        <v>4533200</v>
      </c>
      <c r="G309" s="204">
        <v>0</v>
      </c>
      <c r="H309" s="204">
        <v>0</v>
      </c>
    </row>
    <row r="310" spans="1:8" ht="15.6" outlineLevel="4">
      <c r="A310" s="292">
        <v>300</v>
      </c>
      <c r="B310" s="284" t="s">
        <v>641</v>
      </c>
      <c r="C310" s="285" t="s">
        <v>1264</v>
      </c>
      <c r="D310" s="285" t="s">
        <v>642</v>
      </c>
      <c r="E310" s="285"/>
      <c r="F310" s="204">
        <v>4533200</v>
      </c>
      <c r="G310" s="204">
        <v>0</v>
      </c>
      <c r="H310" s="204">
        <v>0</v>
      </c>
    </row>
    <row r="311" spans="1:8" ht="15.6" outlineLevel="5">
      <c r="A311" s="292">
        <v>301</v>
      </c>
      <c r="B311" s="284" t="s">
        <v>447</v>
      </c>
      <c r="C311" s="285" t="s">
        <v>1264</v>
      </c>
      <c r="D311" s="285" t="s">
        <v>642</v>
      </c>
      <c r="E311" s="285" t="s">
        <v>448</v>
      </c>
      <c r="F311" s="204">
        <v>4533200</v>
      </c>
      <c r="G311" s="204">
        <v>0</v>
      </c>
      <c r="H311" s="204">
        <v>0</v>
      </c>
    </row>
    <row r="312" spans="1:8" ht="15.6" outlineLevel="6">
      <c r="A312" s="292">
        <v>302</v>
      </c>
      <c r="B312" s="284" t="s">
        <v>457</v>
      </c>
      <c r="C312" s="285" t="s">
        <v>1264</v>
      </c>
      <c r="D312" s="285" t="s">
        <v>642</v>
      </c>
      <c r="E312" s="285" t="s">
        <v>458</v>
      </c>
      <c r="F312" s="204">
        <v>4533200</v>
      </c>
      <c r="G312" s="204">
        <v>0</v>
      </c>
      <c r="H312" s="204">
        <v>0</v>
      </c>
    </row>
    <row r="313" spans="1:8" ht="31.2" outlineLevel="1">
      <c r="A313" s="292">
        <v>303</v>
      </c>
      <c r="B313" s="284" t="s">
        <v>696</v>
      </c>
      <c r="C313" s="285" t="s">
        <v>697</v>
      </c>
      <c r="D313" s="285"/>
      <c r="E313" s="285"/>
      <c r="F313" s="204">
        <v>25376298.879999999</v>
      </c>
      <c r="G313" s="204">
        <v>18370687.989999998</v>
      </c>
      <c r="H313" s="204">
        <v>18096663.379999999</v>
      </c>
    </row>
    <row r="314" spans="1:8" ht="78" outlineLevel="2">
      <c r="A314" s="292">
        <v>304</v>
      </c>
      <c r="B314" s="284" t="s">
        <v>742</v>
      </c>
      <c r="C314" s="285" t="s">
        <v>743</v>
      </c>
      <c r="D314" s="285"/>
      <c r="E314" s="285"/>
      <c r="F314" s="204">
        <v>1635672.77</v>
      </c>
      <c r="G314" s="204">
        <v>2105836.4700000002</v>
      </c>
      <c r="H314" s="204">
        <v>2105836.4700000002</v>
      </c>
    </row>
    <row r="315" spans="1:8" ht="78" outlineLevel="3">
      <c r="A315" s="292">
        <v>305</v>
      </c>
      <c r="B315" s="284" t="s">
        <v>535</v>
      </c>
      <c r="C315" s="285" t="s">
        <v>743</v>
      </c>
      <c r="D315" s="285" t="s">
        <v>256</v>
      </c>
      <c r="E315" s="285"/>
      <c r="F315" s="204">
        <v>1623573.52</v>
      </c>
      <c r="G315" s="204">
        <v>2105836.4700000002</v>
      </c>
      <c r="H315" s="204">
        <v>2105836.4700000002</v>
      </c>
    </row>
    <row r="316" spans="1:8" ht="31.2" outlineLevel="4">
      <c r="A316" s="292">
        <v>306</v>
      </c>
      <c r="B316" s="284" t="s">
        <v>536</v>
      </c>
      <c r="C316" s="285" t="s">
        <v>743</v>
      </c>
      <c r="D316" s="285" t="s">
        <v>278</v>
      </c>
      <c r="E316" s="285"/>
      <c r="F316" s="204">
        <v>1623573.52</v>
      </c>
      <c r="G316" s="204">
        <v>2105836.4700000002</v>
      </c>
      <c r="H316" s="204">
        <v>2105836.4700000002</v>
      </c>
    </row>
    <row r="317" spans="1:8" ht="15.6" outlineLevel="5">
      <c r="A317" s="292">
        <v>307</v>
      </c>
      <c r="B317" s="284" t="s">
        <v>421</v>
      </c>
      <c r="C317" s="285" t="s">
        <v>743</v>
      </c>
      <c r="D317" s="285" t="s">
        <v>278</v>
      </c>
      <c r="E317" s="285" t="s">
        <v>422</v>
      </c>
      <c r="F317" s="204">
        <v>1623573.52</v>
      </c>
      <c r="G317" s="204">
        <v>2105836.4700000002</v>
      </c>
      <c r="H317" s="204">
        <v>2105836.4700000002</v>
      </c>
    </row>
    <row r="318" spans="1:8" ht="62.4" outlineLevel="6">
      <c r="A318" s="292">
        <v>308</v>
      </c>
      <c r="B318" s="284" t="s">
        <v>427</v>
      </c>
      <c r="C318" s="285" t="s">
        <v>743</v>
      </c>
      <c r="D318" s="285" t="s">
        <v>278</v>
      </c>
      <c r="E318" s="285" t="s">
        <v>428</v>
      </c>
      <c r="F318" s="204">
        <v>1623573.52</v>
      </c>
      <c r="G318" s="204">
        <v>2105836.4700000002</v>
      </c>
      <c r="H318" s="204">
        <v>2105836.4700000002</v>
      </c>
    </row>
    <row r="319" spans="1:8" ht="31.2" outlineLevel="3">
      <c r="A319" s="292">
        <v>309</v>
      </c>
      <c r="B319" s="284" t="s">
        <v>537</v>
      </c>
      <c r="C319" s="285" t="s">
        <v>743</v>
      </c>
      <c r="D319" s="285" t="s">
        <v>538</v>
      </c>
      <c r="E319" s="285"/>
      <c r="F319" s="204">
        <v>12099.25</v>
      </c>
      <c r="G319" s="204">
        <v>0</v>
      </c>
      <c r="H319" s="204">
        <v>0</v>
      </c>
    </row>
    <row r="320" spans="1:8" ht="31.2" outlineLevel="4">
      <c r="A320" s="292">
        <v>310</v>
      </c>
      <c r="B320" s="284" t="s">
        <v>539</v>
      </c>
      <c r="C320" s="285" t="s">
        <v>743</v>
      </c>
      <c r="D320" s="285" t="s">
        <v>259</v>
      </c>
      <c r="E320" s="285"/>
      <c r="F320" s="204">
        <v>12099.25</v>
      </c>
      <c r="G320" s="204">
        <v>0</v>
      </c>
      <c r="H320" s="204">
        <v>0</v>
      </c>
    </row>
    <row r="321" spans="1:8" ht="15.6" outlineLevel="5">
      <c r="A321" s="292">
        <v>311</v>
      </c>
      <c r="B321" s="284" t="s">
        <v>421</v>
      </c>
      <c r="C321" s="285" t="s">
        <v>743</v>
      </c>
      <c r="D321" s="285" t="s">
        <v>259</v>
      </c>
      <c r="E321" s="285" t="s">
        <v>422</v>
      </c>
      <c r="F321" s="204">
        <v>12099.25</v>
      </c>
      <c r="G321" s="204">
        <v>0</v>
      </c>
      <c r="H321" s="204">
        <v>0</v>
      </c>
    </row>
    <row r="322" spans="1:8" ht="62.4" outlineLevel="6">
      <c r="A322" s="292">
        <v>312</v>
      </c>
      <c r="B322" s="284" t="s">
        <v>427</v>
      </c>
      <c r="C322" s="285" t="s">
        <v>743</v>
      </c>
      <c r="D322" s="285" t="s">
        <v>259</v>
      </c>
      <c r="E322" s="285" t="s">
        <v>428</v>
      </c>
      <c r="F322" s="204">
        <v>12099.25</v>
      </c>
      <c r="G322" s="204">
        <v>0</v>
      </c>
      <c r="H322" s="204">
        <v>0</v>
      </c>
    </row>
    <row r="323" spans="1:8" ht="78" outlineLevel="2">
      <c r="A323" s="292">
        <v>313</v>
      </c>
      <c r="B323" s="284" t="s">
        <v>698</v>
      </c>
      <c r="C323" s="285" t="s">
        <v>699</v>
      </c>
      <c r="D323" s="285"/>
      <c r="E323" s="285"/>
      <c r="F323" s="204">
        <v>6607662.8600000003</v>
      </c>
      <c r="G323" s="204">
        <v>6652022.1600000001</v>
      </c>
      <c r="H323" s="204">
        <v>6652022.1600000001</v>
      </c>
    </row>
    <row r="324" spans="1:8" ht="78" outlineLevel="3">
      <c r="A324" s="292">
        <v>314</v>
      </c>
      <c r="B324" s="284" t="s">
        <v>535</v>
      </c>
      <c r="C324" s="285" t="s">
        <v>699</v>
      </c>
      <c r="D324" s="285" t="s">
        <v>256</v>
      </c>
      <c r="E324" s="285"/>
      <c r="F324" s="204">
        <v>6607662.8600000003</v>
      </c>
      <c r="G324" s="204">
        <v>6652022.1600000001</v>
      </c>
      <c r="H324" s="204">
        <v>6652022.1600000001</v>
      </c>
    </row>
    <row r="325" spans="1:8" ht="15.6" outlineLevel="4">
      <c r="A325" s="292">
        <v>315</v>
      </c>
      <c r="B325" s="284" t="s">
        <v>681</v>
      </c>
      <c r="C325" s="285" t="s">
        <v>699</v>
      </c>
      <c r="D325" s="285" t="s">
        <v>239</v>
      </c>
      <c r="E325" s="285"/>
      <c r="F325" s="204">
        <v>6607662.8600000003</v>
      </c>
      <c r="G325" s="204">
        <v>6652022.1600000001</v>
      </c>
      <c r="H325" s="204">
        <v>6652022.1600000001</v>
      </c>
    </row>
    <row r="326" spans="1:8" ht="15.6" outlineLevel="5">
      <c r="A326" s="292">
        <v>316</v>
      </c>
      <c r="B326" s="284" t="s">
        <v>483</v>
      </c>
      <c r="C326" s="285" t="s">
        <v>699</v>
      </c>
      <c r="D326" s="285" t="s">
        <v>239</v>
      </c>
      <c r="E326" s="285" t="s">
        <v>484</v>
      </c>
      <c r="F326" s="204">
        <v>6607662.8600000003</v>
      </c>
      <c r="G326" s="204">
        <v>6652022.1600000001</v>
      </c>
      <c r="H326" s="204">
        <v>6652022.1600000001</v>
      </c>
    </row>
    <row r="327" spans="1:8" ht="15.6" outlineLevel="6">
      <c r="A327" s="292">
        <v>317</v>
      </c>
      <c r="B327" s="284" t="s">
        <v>487</v>
      </c>
      <c r="C327" s="285" t="s">
        <v>699</v>
      </c>
      <c r="D327" s="285" t="s">
        <v>239</v>
      </c>
      <c r="E327" s="285" t="s">
        <v>488</v>
      </c>
      <c r="F327" s="204">
        <v>6607662.8600000003</v>
      </c>
      <c r="G327" s="204">
        <v>6652022.1600000001</v>
      </c>
      <c r="H327" s="204">
        <v>6652022.1600000001</v>
      </c>
    </row>
    <row r="328" spans="1:8" ht="78" outlineLevel="2">
      <c r="A328" s="292">
        <v>318</v>
      </c>
      <c r="B328" s="284" t="s">
        <v>700</v>
      </c>
      <c r="C328" s="285" t="s">
        <v>701</v>
      </c>
      <c r="D328" s="285"/>
      <c r="E328" s="285"/>
      <c r="F328" s="204">
        <v>6550356.7300000004</v>
      </c>
      <c r="G328" s="204">
        <v>5450575.1799999997</v>
      </c>
      <c r="H328" s="204">
        <v>5310816.84</v>
      </c>
    </row>
    <row r="329" spans="1:8" ht="78" outlineLevel="3">
      <c r="A329" s="292">
        <v>319</v>
      </c>
      <c r="B329" s="284" t="s">
        <v>535</v>
      </c>
      <c r="C329" s="285" t="s">
        <v>701</v>
      </c>
      <c r="D329" s="285" t="s">
        <v>256</v>
      </c>
      <c r="E329" s="285"/>
      <c r="F329" s="204">
        <v>6550356.7300000004</v>
      </c>
      <c r="G329" s="204">
        <v>5450575.1799999997</v>
      </c>
      <c r="H329" s="204">
        <v>5310816.84</v>
      </c>
    </row>
    <row r="330" spans="1:8" ht="15.6" outlineLevel="4">
      <c r="A330" s="292">
        <v>320</v>
      </c>
      <c r="B330" s="284" t="s">
        <v>681</v>
      </c>
      <c r="C330" s="285" t="s">
        <v>701</v>
      </c>
      <c r="D330" s="285" t="s">
        <v>239</v>
      </c>
      <c r="E330" s="285"/>
      <c r="F330" s="204">
        <v>6550356.7300000004</v>
      </c>
      <c r="G330" s="204">
        <v>5450575.1799999997</v>
      </c>
      <c r="H330" s="204">
        <v>5310816.84</v>
      </c>
    </row>
    <row r="331" spans="1:8" ht="15.6" outlineLevel="5">
      <c r="A331" s="292">
        <v>321</v>
      </c>
      <c r="B331" s="284" t="s">
        <v>483</v>
      </c>
      <c r="C331" s="285" t="s">
        <v>701</v>
      </c>
      <c r="D331" s="285" t="s">
        <v>239</v>
      </c>
      <c r="E331" s="285" t="s">
        <v>484</v>
      </c>
      <c r="F331" s="204">
        <v>6550356.7300000004</v>
      </c>
      <c r="G331" s="204">
        <v>5450575.1799999997</v>
      </c>
      <c r="H331" s="204">
        <v>5310816.84</v>
      </c>
    </row>
    <row r="332" spans="1:8" ht="15.6" outlineLevel="6">
      <c r="A332" s="292">
        <v>322</v>
      </c>
      <c r="B332" s="284" t="s">
        <v>487</v>
      </c>
      <c r="C332" s="285" t="s">
        <v>701</v>
      </c>
      <c r="D332" s="285" t="s">
        <v>239</v>
      </c>
      <c r="E332" s="285" t="s">
        <v>488</v>
      </c>
      <c r="F332" s="204">
        <v>6550356.7300000004</v>
      </c>
      <c r="G332" s="204">
        <v>5450575.1799999997</v>
      </c>
      <c r="H332" s="204">
        <v>5310816.84</v>
      </c>
    </row>
    <row r="333" spans="1:8" ht="93.6" outlineLevel="2">
      <c r="A333" s="292">
        <v>323</v>
      </c>
      <c r="B333" s="284" t="s">
        <v>781</v>
      </c>
      <c r="C333" s="285" t="s">
        <v>782</v>
      </c>
      <c r="D333" s="285"/>
      <c r="E333" s="285"/>
      <c r="F333" s="204">
        <v>5383688.5499999998</v>
      </c>
      <c r="G333" s="204">
        <v>4162254.18</v>
      </c>
      <c r="H333" s="204">
        <v>4027987.91</v>
      </c>
    </row>
    <row r="334" spans="1:8" ht="31.2" outlineLevel="3">
      <c r="A334" s="292">
        <v>324</v>
      </c>
      <c r="B334" s="284" t="s">
        <v>639</v>
      </c>
      <c r="C334" s="285" t="s">
        <v>782</v>
      </c>
      <c r="D334" s="285" t="s">
        <v>640</v>
      </c>
      <c r="E334" s="285"/>
      <c r="F334" s="204">
        <v>5383688.5499999998</v>
      </c>
      <c r="G334" s="204">
        <v>4162254.18</v>
      </c>
      <c r="H334" s="204">
        <v>4027987.91</v>
      </c>
    </row>
    <row r="335" spans="1:8" ht="15.6" outlineLevel="4">
      <c r="A335" s="292">
        <v>325</v>
      </c>
      <c r="B335" s="284" t="s">
        <v>641</v>
      </c>
      <c r="C335" s="285" t="s">
        <v>782</v>
      </c>
      <c r="D335" s="285" t="s">
        <v>642</v>
      </c>
      <c r="E335" s="285"/>
      <c r="F335" s="204">
        <v>5383688.5499999998</v>
      </c>
      <c r="G335" s="204">
        <v>4162254.18</v>
      </c>
      <c r="H335" s="204">
        <v>4027987.91</v>
      </c>
    </row>
    <row r="336" spans="1:8" ht="15.6" outlineLevel="5">
      <c r="A336" s="292">
        <v>326</v>
      </c>
      <c r="B336" s="284" t="s">
        <v>471</v>
      </c>
      <c r="C336" s="285" t="s">
        <v>782</v>
      </c>
      <c r="D336" s="285" t="s">
        <v>642</v>
      </c>
      <c r="E336" s="285" t="s">
        <v>472</v>
      </c>
      <c r="F336" s="204">
        <v>5383688.5499999998</v>
      </c>
      <c r="G336" s="204">
        <v>4162254.18</v>
      </c>
      <c r="H336" s="204">
        <v>4027987.91</v>
      </c>
    </row>
    <row r="337" spans="1:8" ht="15.6" outlineLevel="6">
      <c r="A337" s="292">
        <v>327</v>
      </c>
      <c r="B337" s="284" t="s">
        <v>477</v>
      </c>
      <c r="C337" s="285" t="s">
        <v>782</v>
      </c>
      <c r="D337" s="285" t="s">
        <v>642</v>
      </c>
      <c r="E337" s="285" t="s">
        <v>478</v>
      </c>
      <c r="F337" s="204">
        <v>5383688.5499999998</v>
      </c>
      <c r="G337" s="204">
        <v>4162254.18</v>
      </c>
      <c r="H337" s="204">
        <v>4027987.91</v>
      </c>
    </row>
    <row r="338" spans="1:8" ht="124.8" outlineLevel="2">
      <c r="A338" s="292">
        <v>328</v>
      </c>
      <c r="B338" s="286" t="s">
        <v>934</v>
      </c>
      <c r="C338" s="285" t="s">
        <v>935</v>
      </c>
      <c r="D338" s="285"/>
      <c r="E338" s="285"/>
      <c r="F338" s="204">
        <v>1929101.6</v>
      </c>
      <c r="G338" s="204">
        <v>0</v>
      </c>
      <c r="H338" s="204">
        <v>0</v>
      </c>
    </row>
    <row r="339" spans="1:8" ht="78" outlineLevel="3">
      <c r="A339" s="292">
        <v>329</v>
      </c>
      <c r="B339" s="284" t="s">
        <v>535</v>
      </c>
      <c r="C339" s="285" t="s">
        <v>935</v>
      </c>
      <c r="D339" s="285" t="s">
        <v>256</v>
      </c>
      <c r="E339" s="285"/>
      <c r="F339" s="204">
        <v>1844880.43</v>
      </c>
      <c r="G339" s="204">
        <v>0</v>
      </c>
      <c r="H339" s="204">
        <v>0</v>
      </c>
    </row>
    <row r="340" spans="1:8" ht="15.6" outlineLevel="4">
      <c r="A340" s="292">
        <v>330</v>
      </c>
      <c r="B340" s="284" t="s">
        <v>681</v>
      </c>
      <c r="C340" s="285" t="s">
        <v>935</v>
      </c>
      <c r="D340" s="285" t="s">
        <v>239</v>
      </c>
      <c r="E340" s="285"/>
      <c r="F340" s="204">
        <v>1844880.43</v>
      </c>
      <c r="G340" s="204">
        <v>0</v>
      </c>
      <c r="H340" s="204">
        <v>0</v>
      </c>
    </row>
    <row r="341" spans="1:8" ht="15.6" outlineLevel="5">
      <c r="A341" s="292">
        <v>331</v>
      </c>
      <c r="B341" s="284" t="s">
        <v>483</v>
      </c>
      <c r="C341" s="285" t="s">
        <v>935</v>
      </c>
      <c r="D341" s="285" t="s">
        <v>239</v>
      </c>
      <c r="E341" s="285" t="s">
        <v>484</v>
      </c>
      <c r="F341" s="204">
        <v>1844880.43</v>
      </c>
      <c r="G341" s="204">
        <v>0</v>
      </c>
      <c r="H341" s="204">
        <v>0</v>
      </c>
    </row>
    <row r="342" spans="1:8" ht="15.6" outlineLevel="6">
      <c r="A342" s="292">
        <v>332</v>
      </c>
      <c r="B342" s="284" t="s">
        <v>487</v>
      </c>
      <c r="C342" s="285" t="s">
        <v>935</v>
      </c>
      <c r="D342" s="285" t="s">
        <v>239</v>
      </c>
      <c r="E342" s="285" t="s">
        <v>488</v>
      </c>
      <c r="F342" s="204">
        <v>1844880.43</v>
      </c>
      <c r="G342" s="204">
        <v>0</v>
      </c>
      <c r="H342" s="204">
        <v>0</v>
      </c>
    </row>
    <row r="343" spans="1:8" ht="31.2" outlineLevel="3">
      <c r="A343" s="292">
        <v>333</v>
      </c>
      <c r="B343" s="284" t="s">
        <v>639</v>
      </c>
      <c r="C343" s="285" t="s">
        <v>935</v>
      </c>
      <c r="D343" s="285" t="s">
        <v>640</v>
      </c>
      <c r="E343" s="285"/>
      <c r="F343" s="204">
        <v>84221.17</v>
      </c>
      <c r="G343" s="204">
        <v>0</v>
      </c>
      <c r="H343" s="204">
        <v>0</v>
      </c>
    </row>
    <row r="344" spans="1:8" ht="15.6" outlineLevel="4">
      <c r="A344" s="292">
        <v>334</v>
      </c>
      <c r="B344" s="284" t="s">
        <v>641</v>
      </c>
      <c r="C344" s="285" t="s">
        <v>935</v>
      </c>
      <c r="D344" s="285" t="s">
        <v>642</v>
      </c>
      <c r="E344" s="285"/>
      <c r="F344" s="204">
        <v>84221.17</v>
      </c>
      <c r="G344" s="204">
        <v>0</v>
      </c>
      <c r="H344" s="204">
        <v>0</v>
      </c>
    </row>
    <row r="345" spans="1:8" ht="15.6" outlineLevel="5">
      <c r="A345" s="292">
        <v>335</v>
      </c>
      <c r="B345" s="284" t="s">
        <v>471</v>
      </c>
      <c r="C345" s="285" t="s">
        <v>935</v>
      </c>
      <c r="D345" s="285" t="s">
        <v>642</v>
      </c>
      <c r="E345" s="285" t="s">
        <v>472</v>
      </c>
      <c r="F345" s="204">
        <v>84221.17</v>
      </c>
      <c r="G345" s="204">
        <v>0</v>
      </c>
      <c r="H345" s="204">
        <v>0</v>
      </c>
    </row>
    <row r="346" spans="1:8" ht="15.6" outlineLevel="6">
      <c r="A346" s="292">
        <v>336</v>
      </c>
      <c r="B346" s="284" t="s">
        <v>477</v>
      </c>
      <c r="C346" s="285" t="s">
        <v>935</v>
      </c>
      <c r="D346" s="285" t="s">
        <v>642</v>
      </c>
      <c r="E346" s="285" t="s">
        <v>478</v>
      </c>
      <c r="F346" s="204">
        <v>84221.17</v>
      </c>
      <c r="G346" s="204">
        <v>0</v>
      </c>
      <c r="H346" s="204">
        <v>0</v>
      </c>
    </row>
    <row r="347" spans="1:8" ht="187.2" outlineLevel="2">
      <c r="A347" s="292">
        <v>337</v>
      </c>
      <c r="B347" s="286" t="s">
        <v>1265</v>
      </c>
      <c r="C347" s="285" t="s">
        <v>1266</v>
      </c>
      <c r="D347" s="285"/>
      <c r="E347" s="285"/>
      <c r="F347" s="204">
        <v>12750.74</v>
      </c>
      <c r="G347" s="204">
        <v>0</v>
      </c>
      <c r="H347" s="204">
        <v>0</v>
      </c>
    </row>
    <row r="348" spans="1:8" ht="78" outlineLevel="3">
      <c r="A348" s="292">
        <v>338</v>
      </c>
      <c r="B348" s="284" t="s">
        <v>535</v>
      </c>
      <c r="C348" s="285" t="s">
        <v>1266</v>
      </c>
      <c r="D348" s="285" t="s">
        <v>256</v>
      </c>
      <c r="E348" s="285"/>
      <c r="F348" s="204">
        <v>11875.8</v>
      </c>
      <c r="G348" s="204">
        <v>0</v>
      </c>
      <c r="H348" s="204">
        <v>0</v>
      </c>
    </row>
    <row r="349" spans="1:8" ht="15.6" outlineLevel="4">
      <c r="A349" s="292">
        <v>339</v>
      </c>
      <c r="B349" s="284" t="s">
        <v>681</v>
      </c>
      <c r="C349" s="285" t="s">
        <v>1266</v>
      </c>
      <c r="D349" s="285" t="s">
        <v>239</v>
      </c>
      <c r="E349" s="285"/>
      <c r="F349" s="204">
        <v>11875.8</v>
      </c>
      <c r="G349" s="204">
        <v>0</v>
      </c>
      <c r="H349" s="204">
        <v>0</v>
      </c>
    </row>
    <row r="350" spans="1:8" ht="15.6" outlineLevel="5">
      <c r="A350" s="292">
        <v>340</v>
      </c>
      <c r="B350" s="284" t="s">
        <v>483</v>
      </c>
      <c r="C350" s="285" t="s">
        <v>1266</v>
      </c>
      <c r="D350" s="285" t="s">
        <v>239</v>
      </c>
      <c r="E350" s="285" t="s">
        <v>484</v>
      </c>
      <c r="F350" s="204">
        <v>11875.8</v>
      </c>
      <c r="G350" s="204">
        <v>0</v>
      </c>
      <c r="H350" s="204">
        <v>0</v>
      </c>
    </row>
    <row r="351" spans="1:8" ht="15.6" outlineLevel="6">
      <c r="A351" s="292">
        <v>341</v>
      </c>
      <c r="B351" s="284" t="s">
        <v>487</v>
      </c>
      <c r="C351" s="285" t="s">
        <v>1266</v>
      </c>
      <c r="D351" s="285" t="s">
        <v>239</v>
      </c>
      <c r="E351" s="285" t="s">
        <v>488</v>
      </c>
      <c r="F351" s="204">
        <v>11875.8</v>
      </c>
      <c r="G351" s="204">
        <v>0</v>
      </c>
      <c r="H351" s="204">
        <v>0</v>
      </c>
    </row>
    <row r="352" spans="1:8" ht="31.2" outlineLevel="3">
      <c r="A352" s="292">
        <v>342</v>
      </c>
      <c r="B352" s="284" t="s">
        <v>639</v>
      </c>
      <c r="C352" s="285" t="s">
        <v>1266</v>
      </c>
      <c r="D352" s="285" t="s">
        <v>640</v>
      </c>
      <c r="E352" s="285"/>
      <c r="F352" s="204">
        <v>874.94</v>
      </c>
      <c r="G352" s="204">
        <v>0</v>
      </c>
      <c r="H352" s="204">
        <v>0</v>
      </c>
    </row>
    <row r="353" spans="1:8" ht="15.6" outlineLevel="4">
      <c r="A353" s="292">
        <v>343</v>
      </c>
      <c r="B353" s="284" t="s">
        <v>641</v>
      </c>
      <c r="C353" s="285" t="s">
        <v>1266</v>
      </c>
      <c r="D353" s="285" t="s">
        <v>642</v>
      </c>
      <c r="E353" s="285"/>
      <c r="F353" s="204">
        <v>874.94</v>
      </c>
      <c r="G353" s="204">
        <v>0</v>
      </c>
      <c r="H353" s="204">
        <v>0</v>
      </c>
    </row>
    <row r="354" spans="1:8" ht="15.6" outlineLevel="5">
      <c r="A354" s="292">
        <v>344</v>
      </c>
      <c r="B354" s="284" t="s">
        <v>471</v>
      </c>
      <c r="C354" s="285" t="s">
        <v>1266</v>
      </c>
      <c r="D354" s="285" t="s">
        <v>642</v>
      </c>
      <c r="E354" s="285" t="s">
        <v>472</v>
      </c>
      <c r="F354" s="204">
        <v>874.94</v>
      </c>
      <c r="G354" s="204">
        <v>0</v>
      </c>
      <c r="H354" s="204">
        <v>0</v>
      </c>
    </row>
    <row r="355" spans="1:8" ht="15.6" outlineLevel="6">
      <c r="A355" s="292">
        <v>345</v>
      </c>
      <c r="B355" s="284" t="s">
        <v>477</v>
      </c>
      <c r="C355" s="285" t="s">
        <v>1266</v>
      </c>
      <c r="D355" s="285" t="s">
        <v>642</v>
      </c>
      <c r="E355" s="285" t="s">
        <v>478</v>
      </c>
      <c r="F355" s="204">
        <v>874.94</v>
      </c>
      <c r="G355" s="204">
        <v>0</v>
      </c>
      <c r="H355" s="204">
        <v>0</v>
      </c>
    </row>
    <row r="356" spans="1:8" ht="124.8" outlineLevel="2">
      <c r="A356" s="292">
        <v>346</v>
      </c>
      <c r="B356" s="286" t="s">
        <v>1133</v>
      </c>
      <c r="C356" s="285" t="s">
        <v>1132</v>
      </c>
      <c r="D356" s="285"/>
      <c r="E356" s="285"/>
      <c r="F356" s="204">
        <v>125868.72</v>
      </c>
      <c r="G356" s="204">
        <v>0</v>
      </c>
      <c r="H356" s="204">
        <v>0</v>
      </c>
    </row>
    <row r="357" spans="1:8" ht="31.2" outlineLevel="3">
      <c r="A357" s="292">
        <v>347</v>
      </c>
      <c r="B357" s="284" t="s">
        <v>639</v>
      </c>
      <c r="C357" s="285" t="s">
        <v>1132</v>
      </c>
      <c r="D357" s="285" t="s">
        <v>640</v>
      </c>
      <c r="E357" s="285"/>
      <c r="F357" s="204">
        <v>125868.72</v>
      </c>
      <c r="G357" s="204">
        <v>0</v>
      </c>
      <c r="H357" s="204">
        <v>0</v>
      </c>
    </row>
    <row r="358" spans="1:8" ht="15.6" outlineLevel="4">
      <c r="A358" s="292">
        <v>348</v>
      </c>
      <c r="B358" s="284" t="s">
        <v>641</v>
      </c>
      <c r="C358" s="285" t="s">
        <v>1132</v>
      </c>
      <c r="D358" s="285" t="s">
        <v>642</v>
      </c>
      <c r="E358" s="285"/>
      <c r="F358" s="204">
        <v>125868.72</v>
      </c>
      <c r="G358" s="204">
        <v>0</v>
      </c>
      <c r="H358" s="204">
        <v>0</v>
      </c>
    </row>
    <row r="359" spans="1:8" ht="15.6" outlineLevel="5">
      <c r="A359" s="292">
        <v>349</v>
      </c>
      <c r="B359" s="284" t="s">
        <v>471</v>
      </c>
      <c r="C359" s="285" t="s">
        <v>1132</v>
      </c>
      <c r="D359" s="285" t="s">
        <v>642</v>
      </c>
      <c r="E359" s="285" t="s">
        <v>472</v>
      </c>
      <c r="F359" s="204">
        <v>125868.72</v>
      </c>
      <c r="G359" s="204">
        <v>0</v>
      </c>
      <c r="H359" s="204">
        <v>0</v>
      </c>
    </row>
    <row r="360" spans="1:8" ht="15.6" outlineLevel="6">
      <c r="A360" s="292">
        <v>350</v>
      </c>
      <c r="B360" s="284" t="s">
        <v>477</v>
      </c>
      <c r="C360" s="285" t="s">
        <v>1132</v>
      </c>
      <c r="D360" s="285" t="s">
        <v>642</v>
      </c>
      <c r="E360" s="285" t="s">
        <v>478</v>
      </c>
      <c r="F360" s="204">
        <v>125868.72</v>
      </c>
      <c r="G360" s="204">
        <v>0</v>
      </c>
      <c r="H360" s="204">
        <v>0</v>
      </c>
    </row>
    <row r="361" spans="1:8" ht="156" outlineLevel="2">
      <c r="A361" s="292">
        <v>351</v>
      </c>
      <c r="B361" s="286" t="s">
        <v>1267</v>
      </c>
      <c r="C361" s="285" t="s">
        <v>1268</v>
      </c>
      <c r="D361" s="285"/>
      <c r="E361" s="285"/>
      <c r="F361" s="204">
        <v>21357.5</v>
      </c>
      <c r="G361" s="204">
        <v>0</v>
      </c>
      <c r="H361" s="204">
        <v>0</v>
      </c>
    </row>
    <row r="362" spans="1:8" ht="31.2" outlineLevel="3">
      <c r="A362" s="292">
        <v>352</v>
      </c>
      <c r="B362" s="284" t="s">
        <v>639</v>
      </c>
      <c r="C362" s="285" t="s">
        <v>1268</v>
      </c>
      <c r="D362" s="285" t="s">
        <v>640</v>
      </c>
      <c r="E362" s="285"/>
      <c r="F362" s="204">
        <v>21357.5</v>
      </c>
      <c r="G362" s="204">
        <v>0</v>
      </c>
      <c r="H362" s="204">
        <v>0</v>
      </c>
    </row>
    <row r="363" spans="1:8" ht="15.6" outlineLevel="4">
      <c r="A363" s="292">
        <v>353</v>
      </c>
      <c r="B363" s="284" t="s">
        <v>641</v>
      </c>
      <c r="C363" s="285" t="s">
        <v>1268</v>
      </c>
      <c r="D363" s="285" t="s">
        <v>642</v>
      </c>
      <c r="E363" s="285"/>
      <c r="F363" s="204">
        <v>21357.5</v>
      </c>
      <c r="G363" s="204">
        <v>0</v>
      </c>
      <c r="H363" s="204">
        <v>0</v>
      </c>
    </row>
    <row r="364" spans="1:8" ht="15.6" outlineLevel="5">
      <c r="A364" s="292">
        <v>354</v>
      </c>
      <c r="B364" s="284" t="s">
        <v>471</v>
      </c>
      <c r="C364" s="285" t="s">
        <v>1268</v>
      </c>
      <c r="D364" s="285" t="s">
        <v>642</v>
      </c>
      <c r="E364" s="285" t="s">
        <v>472</v>
      </c>
      <c r="F364" s="204">
        <v>21357.5</v>
      </c>
      <c r="G364" s="204">
        <v>0</v>
      </c>
      <c r="H364" s="204">
        <v>0</v>
      </c>
    </row>
    <row r="365" spans="1:8" ht="15.6" outlineLevel="6">
      <c r="A365" s="292">
        <v>355</v>
      </c>
      <c r="B365" s="284" t="s">
        <v>477</v>
      </c>
      <c r="C365" s="285" t="s">
        <v>1268</v>
      </c>
      <c r="D365" s="285" t="s">
        <v>642</v>
      </c>
      <c r="E365" s="285" t="s">
        <v>478</v>
      </c>
      <c r="F365" s="204">
        <v>21357.5</v>
      </c>
      <c r="G365" s="204">
        <v>0</v>
      </c>
      <c r="H365" s="204">
        <v>0</v>
      </c>
    </row>
    <row r="366" spans="1:8" ht="234" outlineLevel="2">
      <c r="A366" s="292">
        <v>356</v>
      </c>
      <c r="B366" s="286" t="s">
        <v>1269</v>
      </c>
      <c r="C366" s="285" t="s">
        <v>1270</v>
      </c>
      <c r="D366" s="285"/>
      <c r="E366" s="285"/>
      <c r="F366" s="204">
        <v>31388.41</v>
      </c>
      <c r="G366" s="204">
        <v>0</v>
      </c>
      <c r="H366" s="204">
        <v>0</v>
      </c>
    </row>
    <row r="367" spans="1:8" ht="78" outlineLevel="3">
      <c r="A367" s="292">
        <v>357</v>
      </c>
      <c r="B367" s="284" t="s">
        <v>535</v>
      </c>
      <c r="C367" s="285" t="s">
        <v>1270</v>
      </c>
      <c r="D367" s="285" t="s">
        <v>256</v>
      </c>
      <c r="E367" s="285"/>
      <c r="F367" s="204">
        <v>25993.31</v>
      </c>
      <c r="G367" s="204">
        <v>0</v>
      </c>
      <c r="H367" s="204">
        <v>0</v>
      </c>
    </row>
    <row r="368" spans="1:8" ht="15.6" outlineLevel="4">
      <c r="A368" s="292">
        <v>358</v>
      </c>
      <c r="B368" s="284" t="s">
        <v>681</v>
      </c>
      <c r="C368" s="285" t="s">
        <v>1270</v>
      </c>
      <c r="D368" s="285" t="s">
        <v>239</v>
      </c>
      <c r="E368" s="285"/>
      <c r="F368" s="204">
        <v>9624.2800000000007</v>
      </c>
      <c r="G368" s="204">
        <v>0</v>
      </c>
      <c r="H368" s="204">
        <v>0</v>
      </c>
    </row>
    <row r="369" spans="1:8" ht="15.6" outlineLevel="5">
      <c r="A369" s="292">
        <v>359</v>
      </c>
      <c r="B369" s="284" t="s">
        <v>483</v>
      </c>
      <c r="C369" s="285" t="s">
        <v>1270</v>
      </c>
      <c r="D369" s="285" t="s">
        <v>239</v>
      </c>
      <c r="E369" s="285" t="s">
        <v>484</v>
      </c>
      <c r="F369" s="204">
        <v>9624.2800000000007</v>
      </c>
      <c r="G369" s="204">
        <v>0</v>
      </c>
      <c r="H369" s="204">
        <v>0</v>
      </c>
    </row>
    <row r="370" spans="1:8" ht="15.6" outlineLevel="6">
      <c r="A370" s="292">
        <v>360</v>
      </c>
      <c r="B370" s="284" t="s">
        <v>487</v>
      </c>
      <c r="C370" s="285" t="s">
        <v>1270</v>
      </c>
      <c r="D370" s="285" t="s">
        <v>239</v>
      </c>
      <c r="E370" s="285" t="s">
        <v>488</v>
      </c>
      <c r="F370" s="204">
        <v>9624.2800000000007</v>
      </c>
      <c r="G370" s="204">
        <v>0</v>
      </c>
      <c r="H370" s="204">
        <v>0</v>
      </c>
    </row>
    <row r="371" spans="1:8" ht="31.2" outlineLevel="4">
      <c r="A371" s="292">
        <v>361</v>
      </c>
      <c r="B371" s="284" t="s">
        <v>536</v>
      </c>
      <c r="C371" s="285" t="s">
        <v>1270</v>
      </c>
      <c r="D371" s="285" t="s">
        <v>278</v>
      </c>
      <c r="E371" s="285"/>
      <c r="F371" s="204">
        <v>16369.03</v>
      </c>
      <c r="G371" s="204">
        <v>0</v>
      </c>
      <c r="H371" s="204">
        <v>0</v>
      </c>
    </row>
    <row r="372" spans="1:8" ht="15.6" outlineLevel="5">
      <c r="A372" s="292">
        <v>362</v>
      </c>
      <c r="B372" s="284" t="s">
        <v>421</v>
      </c>
      <c r="C372" s="285" t="s">
        <v>1270</v>
      </c>
      <c r="D372" s="285" t="s">
        <v>278</v>
      </c>
      <c r="E372" s="285" t="s">
        <v>422</v>
      </c>
      <c r="F372" s="204">
        <v>16369.03</v>
      </c>
      <c r="G372" s="204">
        <v>0</v>
      </c>
      <c r="H372" s="204">
        <v>0</v>
      </c>
    </row>
    <row r="373" spans="1:8" ht="62.4" outlineLevel="6">
      <c r="A373" s="292">
        <v>363</v>
      </c>
      <c r="B373" s="284" t="s">
        <v>427</v>
      </c>
      <c r="C373" s="285" t="s">
        <v>1270</v>
      </c>
      <c r="D373" s="285" t="s">
        <v>278</v>
      </c>
      <c r="E373" s="285" t="s">
        <v>428</v>
      </c>
      <c r="F373" s="204">
        <v>16369.03</v>
      </c>
      <c r="G373" s="204">
        <v>0</v>
      </c>
      <c r="H373" s="204">
        <v>0</v>
      </c>
    </row>
    <row r="374" spans="1:8" ht="31.2" outlineLevel="3">
      <c r="A374" s="292">
        <v>364</v>
      </c>
      <c r="B374" s="284" t="s">
        <v>639</v>
      </c>
      <c r="C374" s="285" t="s">
        <v>1270</v>
      </c>
      <c r="D374" s="285" t="s">
        <v>640</v>
      </c>
      <c r="E374" s="285"/>
      <c r="F374" s="204">
        <v>5395.1</v>
      </c>
      <c r="G374" s="204">
        <v>0</v>
      </c>
      <c r="H374" s="204">
        <v>0</v>
      </c>
    </row>
    <row r="375" spans="1:8" ht="15.6" outlineLevel="4">
      <c r="A375" s="292">
        <v>365</v>
      </c>
      <c r="B375" s="284" t="s">
        <v>641</v>
      </c>
      <c r="C375" s="285" t="s">
        <v>1270</v>
      </c>
      <c r="D375" s="285" t="s">
        <v>642</v>
      </c>
      <c r="E375" s="285"/>
      <c r="F375" s="204">
        <v>5395.1</v>
      </c>
      <c r="G375" s="204">
        <v>0</v>
      </c>
      <c r="H375" s="204">
        <v>0</v>
      </c>
    </row>
    <row r="376" spans="1:8" ht="15.6" outlineLevel="5">
      <c r="A376" s="292">
        <v>366</v>
      </c>
      <c r="B376" s="284" t="s">
        <v>471</v>
      </c>
      <c r="C376" s="285" t="s">
        <v>1270</v>
      </c>
      <c r="D376" s="285" t="s">
        <v>642</v>
      </c>
      <c r="E376" s="285" t="s">
        <v>472</v>
      </c>
      <c r="F376" s="204">
        <v>5395.1</v>
      </c>
      <c r="G376" s="204">
        <v>0</v>
      </c>
      <c r="H376" s="204">
        <v>0</v>
      </c>
    </row>
    <row r="377" spans="1:8" ht="15.6" outlineLevel="6">
      <c r="A377" s="292">
        <v>367</v>
      </c>
      <c r="B377" s="284" t="s">
        <v>477</v>
      </c>
      <c r="C377" s="285" t="s">
        <v>1270</v>
      </c>
      <c r="D377" s="285" t="s">
        <v>642</v>
      </c>
      <c r="E377" s="285" t="s">
        <v>478</v>
      </c>
      <c r="F377" s="204">
        <v>5395.1</v>
      </c>
      <c r="G377" s="204">
        <v>0</v>
      </c>
      <c r="H377" s="204">
        <v>0</v>
      </c>
    </row>
    <row r="378" spans="1:8" ht="202.8" outlineLevel="2">
      <c r="A378" s="292">
        <v>368</v>
      </c>
      <c r="B378" s="286" t="s">
        <v>962</v>
      </c>
      <c r="C378" s="285" t="s">
        <v>963</v>
      </c>
      <c r="D378" s="285"/>
      <c r="E378" s="285"/>
      <c r="F378" s="204">
        <v>341988.6</v>
      </c>
      <c r="G378" s="204">
        <v>0</v>
      </c>
      <c r="H378" s="204">
        <v>0</v>
      </c>
    </row>
    <row r="379" spans="1:8" ht="31.2" outlineLevel="3">
      <c r="A379" s="292">
        <v>369</v>
      </c>
      <c r="B379" s="284" t="s">
        <v>639</v>
      </c>
      <c r="C379" s="285" t="s">
        <v>963</v>
      </c>
      <c r="D379" s="285" t="s">
        <v>640</v>
      </c>
      <c r="E379" s="285"/>
      <c r="F379" s="204">
        <v>341988.6</v>
      </c>
      <c r="G379" s="204">
        <v>0</v>
      </c>
      <c r="H379" s="204">
        <v>0</v>
      </c>
    </row>
    <row r="380" spans="1:8" ht="15.6" outlineLevel="4">
      <c r="A380" s="292">
        <v>370</v>
      </c>
      <c r="B380" s="284" t="s">
        <v>641</v>
      </c>
      <c r="C380" s="285" t="s">
        <v>963</v>
      </c>
      <c r="D380" s="285" t="s">
        <v>642</v>
      </c>
      <c r="E380" s="285"/>
      <c r="F380" s="204">
        <v>341988.6</v>
      </c>
      <c r="G380" s="204">
        <v>0</v>
      </c>
      <c r="H380" s="204">
        <v>0</v>
      </c>
    </row>
    <row r="381" spans="1:8" ht="15.6" outlineLevel="5">
      <c r="A381" s="292">
        <v>371</v>
      </c>
      <c r="B381" s="284" t="s">
        <v>471</v>
      </c>
      <c r="C381" s="285" t="s">
        <v>963</v>
      </c>
      <c r="D381" s="285" t="s">
        <v>642</v>
      </c>
      <c r="E381" s="285" t="s">
        <v>472</v>
      </c>
      <c r="F381" s="204">
        <v>341988.6</v>
      </c>
      <c r="G381" s="204">
        <v>0</v>
      </c>
      <c r="H381" s="204">
        <v>0</v>
      </c>
    </row>
    <row r="382" spans="1:8" ht="15.6" outlineLevel="6">
      <c r="A382" s="292">
        <v>372</v>
      </c>
      <c r="B382" s="284" t="s">
        <v>477</v>
      </c>
      <c r="C382" s="285" t="s">
        <v>963</v>
      </c>
      <c r="D382" s="285" t="s">
        <v>642</v>
      </c>
      <c r="E382" s="285" t="s">
        <v>478</v>
      </c>
      <c r="F382" s="204">
        <v>341988.6</v>
      </c>
      <c r="G382" s="204">
        <v>0</v>
      </c>
      <c r="H382" s="204">
        <v>0</v>
      </c>
    </row>
    <row r="383" spans="1:8" ht="124.8" outlineLevel="2">
      <c r="A383" s="292">
        <v>373</v>
      </c>
      <c r="B383" s="286" t="s">
        <v>934</v>
      </c>
      <c r="C383" s="285" t="s">
        <v>936</v>
      </c>
      <c r="D383" s="285"/>
      <c r="E383" s="285"/>
      <c r="F383" s="204">
        <v>2702758.93</v>
      </c>
      <c r="G383" s="204">
        <v>0</v>
      </c>
      <c r="H383" s="204">
        <v>0</v>
      </c>
    </row>
    <row r="384" spans="1:8" ht="78" outlineLevel="3">
      <c r="A384" s="292">
        <v>374</v>
      </c>
      <c r="B384" s="284" t="s">
        <v>535</v>
      </c>
      <c r="C384" s="285" t="s">
        <v>936</v>
      </c>
      <c r="D384" s="285" t="s">
        <v>256</v>
      </c>
      <c r="E384" s="285"/>
      <c r="F384" s="204">
        <v>2702758.93</v>
      </c>
      <c r="G384" s="204">
        <v>0</v>
      </c>
      <c r="H384" s="204">
        <v>0</v>
      </c>
    </row>
    <row r="385" spans="1:8" ht="15.6" outlineLevel="4">
      <c r="A385" s="292">
        <v>375</v>
      </c>
      <c r="B385" s="284" t="s">
        <v>681</v>
      </c>
      <c r="C385" s="285" t="s">
        <v>936</v>
      </c>
      <c r="D385" s="285" t="s">
        <v>239</v>
      </c>
      <c r="E385" s="285"/>
      <c r="F385" s="204">
        <v>2702758.93</v>
      </c>
      <c r="G385" s="204">
        <v>0</v>
      </c>
      <c r="H385" s="204">
        <v>0</v>
      </c>
    </row>
    <row r="386" spans="1:8" ht="15.6" outlineLevel="5">
      <c r="A386" s="292">
        <v>376</v>
      </c>
      <c r="B386" s="284" t="s">
        <v>483</v>
      </c>
      <c r="C386" s="285" t="s">
        <v>936</v>
      </c>
      <c r="D386" s="285" t="s">
        <v>239</v>
      </c>
      <c r="E386" s="285" t="s">
        <v>484</v>
      </c>
      <c r="F386" s="204">
        <v>2702758.93</v>
      </c>
      <c r="G386" s="204">
        <v>0</v>
      </c>
      <c r="H386" s="204">
        <v>0</v>
      </c>
    </row>
    <row r="387" spans="1:8" ht="15.6" outlineLevel="6">
      <c r="A387" s="292">
        <v>377</v>
      </c>
      <c r="B387" s="284" t="s">
        <v>487</v>
      </c>
      <c r="C387" s="285" t="s">
        <v>936</v>
      </c>
      <c r="D387" s="285" t="s">
        <v>239</v>
      </c>
      <c r="E387" s="285" t="s">
        <v>488</v>
      </c>
      <c r="F387" s="204">
        <v>2702758.93</v>
      </c>
      <c r="G387" s="204">
        <v>0</v>
      </c>
      <c r="H387" s="204">
        <v>0</v>
      </c>
    </row>
    <row r="388" spans="1:8" ht="187.2" outlineLevel="2">
      <c r="A388" s="292">
        <v>378</v>
      </c>
      <c r="B388" s="286" t="s">
        <v>1265</v>
      </c>
      <c r="C388" s="285" t="s">
        <v>1271</v>
      </c>
      <c r="D388" s="285"/>
      <c r="E388" s="285"/>
      <c r="F388" s="204">
        <v>33703.47</v>
      </c>
      <c r="G388" s="204">
        <v>0</v>
      </c>
      <c r="H388" s="204">
        <v>0</v>
      </c>
    </row>
    <row r="389" spans="1:8" ht="78" outlineLevel="3">
      <c r="A389" s="292">
        <v>379</v>
      </c>
      <c r="B389" s="284" t="s">
        <v>535</v>
      </c>
      <c r="C389" s="285" t="s">
        <v>1271</v>
      </c>
      <c r="D389" s="285" t="s">
        <v>256</v>
      </c>
      <c r="E389" s="285"/>
      <c r="F389" s="204">
        <v>33703.47</v>
      </c>
      <c r="G389" s="204">
        <v>0</v>
      </c>
      <c r="H389" s="204">
        <v>0</v>
      </c>
    </row>
    <row r="390" spans="1:8" ht="15.6" outlineLevel="4">
      <c r="A390" s="292">
        <v>380</v>
      </c>
      <c r="B390" s="284" t="s">
        <v>681</v>
      </c>
      <c r="C390" s="285" t="s">
        <v>1271</v>
      </c>
      <c r="D390" s="285" t="s">
        <v>239</v>
      </c>
      <c r="E390" s="285"/>
      <c r="F390" s="204">
        <v>33703.47</v>
      </c>
      <c r="G390" s="204">
        <v>0</v>
      </c>
      <c r="H390" s="204">
        <v>0</v>
      </c>
    </row>
    <row r="391" spans="1:8" ht="15.6" outlineLevel="5">
      <c r="A391" s="292">
        <v>381</v>
      </c>
      <c r="B391" s="284" t="s">
        <v>483</v>
      </c>
      <c r="C391" s="285" t="s">
        <v>1271</v>
      </c>
      <c r="D391" s="285" t="s">
        <v>239</v>
      </c>
      <c r="E391" s="285" t="s">
        <v>484</v>
      </c>
      <c r="F391" s="204">
        <v>33703.47</v>
      </c>
      <c r="G391" s="204">
        <v>0</v>
      </c>
      <c r="H391" s="204">
        <v>0</v>
      </c>
    </row>
    <row r="392" spans="1:8" ht="15.6" outlineLevel="6">
      <c r="A392" s="292">
        <v>382</v>
      </c>
      <c r="B392" s="284" t="s">
        <v>487</v>
      </c>
      <c r="C392" s="285" t="s">
        <v>1271</v>
      </c>
      <c r="D392" s="285" t="s">
        <v>239</v>
      </c>
      <c r="E392" s="285" t="s">
        <v>488</v>
      </c>
      <c r="F392" s="204">
        <v>33703.47</v>
      </c>
      <c r="G392" s="204">
        <v>0</v>
      </c>
      <c r="H392" s="204">
        <v>0</v>
      </c>
    </row>
    <row r="393" spans="1:8" ht="31.2">
      <c r="A393" s="292">
        <v>383</v>
      </c>
      <c r="B393" s="284" t="s">
        <v>789</v>
      </c>
      <c r="C393" s="285" t="s">
        <v>790</v>
      </c>
      <c r="D393" s="285"/>
      <c r="E393" s="285"/>
      <c r="F393" s="204">
        <v>8577627.5700000003</v>
      </c>
      <c r="G393" s="204">
        <v>4536735.25</v>
      </c>
      <c r="H393" s="204">
        <v>4416782.5</v>
      </c>
    </row>
    <row r="394" spans="1:8" ht="31.2" outlineLevel="1">
      <c r="A394" s="292">
        <v>384</v>
      </c>
      <c r="B394" s="284" t="s">
        <v>791</v>
      </c>
      <c r="C394" s="285" t="s">
        <v>792</v>
      </c>
      <c r="D394" s="285"/>
      <c r="E394" s="285"/>
      <c r="F394" s="204">
        <v>5285864.57</v>
      </c>
      <c r="G394" s="204">
        <v>4036735.25</v>
      </c>
      <c r="H394" s="204">
        <v>3916782.5</v>
      </c>
    </row>
    <row r="395" spans="1:8" ht="93.6" outlineLevel="2">
      <c r="A395" s="292">
        <v>385</v>
      </c>
      <c r="B395" s="284" t="s">
        <v>793</v>
      </c>
      <c r="C395" s="285" t="s">
        <v>794</v>
      </c>
      <c r="D395" s="285"/>
      <c r="E395" s="285"/>
      <c r="F395" s="204">
        <v>4796811.8600000003</v>
      </c>
      <c r="G395" s="204">
        <v>3718535.25</v>
      </c>
      <c r="H395" s="204">
        <v>3598582.5</v>
      </c>
    </row>
    <row r="396" spans="1:8" ht="31.2" outlineLevel="3">
      <c r="A396" s="292">
        <v>386</v>
      </c>
      <c r="B396" s="284" t="s">
        <v>639</v>
      </c>
      <c r="C396" s="285" t="s">
        <v>794</v>
      </c>
      <c r="D396" s="285" t="s">
        <v>640</v>
      </c>
      <c r="E396" s="285"/>
      <c r="F396" s="204">
        <v>4796811.8600000003</v>
      </c>
      <c r="G396" s="204">
        <v>3718535.25</v>
      </c>
      <c r="H396" s="204">
        <v>3598582.5</v>
      </c>
    </row>
    <row r="397" spans="1:8" ht="15.6" outlineLevel="4">
      <c r="A397" s="292">
        <v>387</v>
      </c>
      <c r="B397" s="284" t="s">
        <v>641</v>
      </c>
      <c r="C397" s="285" t="s">
        <v>794</v>
      </c>
      <c r="D397" s="285" t="s">
        <v>642</v>
      </c>
      <c r="E397" s="285"/>
      <c r="F397" s="204">
        <v>4796811.8600000003</v>
      </c>
      <c r="G397" s="204">
        <v>3718535.25</v>
      </c>
      <c r="H397" s="204">
        <v>3598582.5</v>
      </c>
    </row>
    <row r="398" spans="1:8" ht="15.6" outlineLevel="5">
      <c r="A398" s="292">
        <v>388</v>
      </c>
      <c r="B398" s="284" t="s">
        <v>471</v>
      </c>
      <c r="C398" s="285" t="s">
        <v>794</v>
      </c>
      <c r="D398" s="285" t="s">
        <v>642</v>
      </c>
      <c r="E398" s="285" t="s">
        <v>472</v>
      </c>
      <c r="F398" s="204">
        <v>4796811.8600000003</v>
      </c>
      <c r="G398" s="204">
        <v>3718535.25</v>
      </c>
      <c r="H398" s="204">
        <v>3598582.5</v>
      </c>
    </row>
    <row r="399" spans="1:8" ht="15.6" outlineLevel="6">
      <c r="A399" s="292">
        <v>389</v>
      </c>
      <c r="B399" s="284" t="s">
        <v>479</v>
      </c>
      <c r="C399" s="285" t="s">
        <v>794</v>
      </c>
      <c r="D399" s="285" t="s">
        <v>642</v>
      </c>
      <c r="E399" s="285" t="s">
        <v>480</v>
      </c>
      <c r="F399" s="204">
        <v>4796811.8600000003</v>
      </c>
      <c r="G399" s="204">
        <v>3718535.25</v>
      </c>
      <c r="H399" s="204">
        <v>3598582.5</v>
      </c>
    </row>
    <row r="400" spans="1:8" ht="234" outlineLevel="2">
      <c r="A400" s="292">
        <v>390</v>
      </c>
      <c r="B400" s="286" t="s">
        <v>1272</v>
      </c>
      <c r="C400" s="285" t="s">
        <v>1273</v>
      </c>
      <c r="D400" s="285"/>
      <c r="E400" s="285"/>
      <c r="F400" s="204">
        <v>6232.71</v>
      </c>
      <c r="G400" s="204">
        <v>0</v>
      </c>
      <c r="H400" s="204">
        <v>0</v>
      </c>
    </row>
    <row r="401" spans="1:8" ht="31.2" outlineLevel="3">
      <c r="A401" s="292">
        <v>391</v>
      </c>
      <c r="B401" s="284" t="s">
        <v>639</v>
      </c>
      <c r="C401" s="285" t="s">
        <v>1273</v>
      </c>
      <c r="D401" s="285" t="s">
        <v>640</v>
      </c>
      <c r="E401" s="285"/>
      <c r="F401" s="204">
        <v>6232.71</v>
      </c>
      <c r="G401" s="204">
        <v>0</v>
      </c>
      <c r="H401" s="204">
        <v>0</v>
      </c>
    </row>
    <row r="402" spans="1:8" ht="15.6" outlineLevel="4">
      <c r="A402" s="292">
        <v>392</v>
      </c>
      <c r="B402" s="284" t="s">
        <v>641</v>
      </c>
      <c r="C402" s="285" t="s">
        <v>1273</v>
      </c>
      <c r="D402" s="285" t="s">
        <v>642</v>
      </c>
      <c r="E402" s="285"/>
      <c r="F402" s="204">
        <v>6232.71</v>
      </c>
      <c r="G402" s="204">
        <v>0</v>
      </c>
      <c r="H402" s="204">
        <v>0</v>
      </c>
    </row>
    <row r="403" spans="1:8" ht="15.6" outlineLevel="5">
      <c r="A403" s="292">
        <v>393</v>
      </c>
      <c r="B403" s="284" t="s">
        <v>471</v>
      </c>
      <c r="C403" s="285" t="s">
        <v>1273</v>
      </c>
      <c r="D403" s="285" t="s">
        <v>642</v>
      </c>
      <c r="E403" s="285" t="s">
        <v>472</v>
      </c>
      <c r="F403" s="204">
        <v>6232.71</v>
      </c>
      <c r="G403" s="204">
        <v>0</v>
      </c>
      <c r="H403" s="204">
        <v>0</v>
      </c>
    </row>
    <row r="404" spans="1:8" ht="15.6" outlineLevel="6">
      <c r="A404" s="292">
        <v>394</v>
      </c>
      <c r="B404" s="284" t="s">
        <v>479</v>
      </c>
      <c r="C404" s="285" t="s">
        <v>1273</v>
      </c>
      <c r="D404" s="285" t="s">
        <v>642</v>
      </c>
      <c r="E404" s="285" t="s">
        <v>480</v>
      </c>
      <c r="F404" s="204">
        <v>6232.71</v>
      </c>
      <c r="G404" s="204">
        <v>0</v>
      </c>
      <c r="H404" s="204">
        <v>0</v>
      </c>
    </row>
    <row r="405" spans="1:8" ht="93.6" outlineLevel="2">
      <c r="A405" s="292">
        <v>395</v>
      </c>
      <c r="B405" s="284" t="s">
        <v>795</v>
      </c>
      <c r="C405" s="285" t="s">
        <v>796</v>
      </c>
      <c r="D405" s="285"/>
      <c r="E405" s="285"/>
      <c r="F405" s="204">
        <v>318200</v>
      </c>
      <c r="G405" s="204">
        <v>318200</v>
      </c>
      <c r="H405" s="204">
        <v>318200</v>
      </c>
    </row>
    <row r="406" spans="1:8" ht="31.2" outlineLevel="3">
      <c r="A406" s="292">
        <v>396</v>
      </c>
      <c r="B406" s="284" t="s">
        <v>639</v>
      </c>
      <c r="C406" s="285" t="s">
        <v>796</v>
      </c>
      <c r="D406" s="285" t="s">
        <v>640</v>
      </c>
      <c r="E406" s="285"/>
      <c r="F406" s="204">
        <v>318200</v>
      </c>
      <c r="G406" s="204">
        <v>318200</v>
      </c>
      <c r="H406" s="204">
        <v>318200</v>
      </c>
    </row>
    <row r="407" spans="1:8" ht="15.6" outlineLevel="4">
      <c r="A407" s="292">
        <v>397</v>
      </c>
      <c r="B407" s="284" t="s">
        <v>641</v>
      </c>
      <c r="C407" s="285" t="s">
        <v>796</v>
      </c>
      <c r="D407" s="285" t="s">
        <v>642</v>
      </c>
      <c r="E407" s="285"/>
      <c r="F407" s="204">
        <v>318200</v>
      </c>
      <c r="G407" s="204">
        <v>318200</v>
      </c>
      <c r="H407" s="204">
        <v>318200</v>
      </c>
    </row>
    <row r="408" spans="1:8" ht="15.6" outlineLevel="5">
      <c r="A408" s="292">
        <v>398</v>
      </c>
      <c r="B408" s="284" t="s">
        <v>471</v>
      </c>
      <c r="C408" s="285" t="s">
        <v>796</v>
      </c>
      <c r="D408" s="285" t="s">
        <v>642</v>
      </c>
      <c r="E408" s="285" t="s">
        <v>472</v>
      </c>
      <c r="F408" s="204">
        <v>318200</v>
      </c>
      <c r="G408" s="204">
        <v>318200</v>
      </c>
      <c r="H408" s="204">
        <v>318200</v>
      </c>
    </row>
    <row r="409" spans="1:8" ht="15.6" outlineLevel="6">
      <c r="A409" s="292">
        <v>399</v>
      </c>
      <c r="B409" s="284" t="s">
        <v>479</v>
      </c>
      <c r="C409" s="285" t="s">
        <v>796</v>
      </c>
      <c r="D409" s="285" t="s">
        <v>642</v>
      </c>
      <c r="E409" s="285" t="s">
        <v>480</v>
      </c>
      <c r="F409" s="204">
        <v>318200</v>
      </c>
      <c r="G409" s="204">
        <v>318200</v>
      </c>
      <c r="H409" s="204">
        <v>318200</v>
      </c>
    </row>
    <row r="410" spans="1:8" ht="93.6" outlineLevel="2">
      <c r="A410" s="292">
        <v>400</v>
      </c>
      <c r="B410" s="286" t="s">
        <v>797</v>
      </c>
      <c r="C410" s="285" t="s">
        <v>798</v>
      </c>
      <c r="D410" s="285"/>
      <c r="E410" s="285"/>
      <c r="F410" s="204">
        <v>64620</v>
      </c>
      <c r="G410" s="204">
        <v>0</v>
      </c>
      <c r="H410" s="204">
        <v>0</v>
      </c>
    </row>
    <row r="411" spans="1:8" ht="31.2" outlineLevel="3">
      <c r="A411" s="292">
        <v>401</v>
      </c>
      <c r="B411" s="284" t="s">
        <v>639</v>
      </c>
      <c r="C411" s="285" t="s">
        <v>798</v>
      </c>
      <c r="D411" s="285" t="s">
        <v>640</v>
      </c>
      <c r="E411" s="285"/>
      <c r="F411" s="204">
        <v>64620</v>
      </c>
      <c r="G411" s="204">
        <v>0</v>
      </c>
      <c r="H411" s="204">
        <v>0</v>
      </c>
    </row>
    <row r="412" spans="1:8" ht="15.6" outlineLevel="4">
      <c r="A412" s="292">
        <v>402</v>
      </c>
      <c r="B412" s="284" t="s">
        <v>641</v>
      </c>
      <c r="C412" s="285" t="s">
        <v>798</v>
      </c>
      <c r="D412" s="285" t="s">
        <v>642</v>
      </c>
      <c r="E412" s="285"/>
      <c r="F412" s="204">
        <v>64620</v>
      </c>
      <c r="G412" s="204">
        <v>0</v>
      </c>
      <c r="H412" s="204">
        <v>0</v>
      </c>
    </row>
    <row r="413" spans="1:8" ht="15.6" outlineLevel="5">
      <c r="A413" s="292">
        <v>403</v>
      </c>
      <c r="B413" s="284" t="s">
        <v>471</v>
      </c>
      <c r="C413" s="285" t="s">
        <v>798</v>
      </c>
      <c r="D413" s="285" t="s">
        <v>642</v>
      </c>
      <c r="E413" s="285" t="s">
        <v>472</v>
      </c>
      <c r="F413" s="204">
        <v>64620</v>
      </c>
      <c r="G413" s="204">
        <v>0</v>
      </c>
      <c r="H413" s="204">
        <v>0</v>
      </c>
    </row>
    <row r="414" spans="1:8" ht="15.6" outlineLevel="6">
      <c r="A414" s="292">
        <v>404</v>
      </c>
      <c r="B414" s="284" t="s">
        <v>479</v>
      </c>
      <c r="C414" s="285" t="s">
        <v>798</v>
      </c>
      <c r="D414" s="285" t="s">
        <v>642</v>
      </c>
      <c r="E414" s="285" t="s">
        <v>480</v>
      </c>
      <c r="F414" s="204">
        <v>64620</v>
      </c>
      <c r="G414" s="204">
        <v>0</v>
      </c>
      <c r="H414" s="204">
        <v>0</v>
      </c>
    </row>
    <row r="415" spans="1:8" ht="93.6" outlineLevel="2">
      <c r="A415" s="292">
        <v>405</v>
      </c>
      <c r="B415" s="286" t="s">
        <v>1274</v>
      </c>
      <c r="C415" s="285" t="s">
        <v>1275</v>
      </c>
      <c r="D415" s="285"/>
      <c r="E415" s="285"/>
      <c r="F415" s="204">
        <v>100000</v>
      </c>
      <c r="G415" s="204">
        <v>0</v>
      </c>
      <c r="H415" s="204">
        <v>0</v>
      </c>
    </row>
    <row r="416" spans="1:8" ht="31.2" outlineLevel="3">
      <c r="A416" s="292">
        <v>406</v>
      </c>
      <c r="B416" s="284" t="s">
        <v>639</v>
      </c>
      <c r="C416" s="285" t="s">
        <v>1275</v>
      </c>
      <c r="D416" s="285" t="s">
        <v>640</v>
      </c>
      <c r="E416" s="285"/>
      <c r="F416" s="204">
        <v>100000</v>
      </c>
      <c r="G416" s="204">
        <v>0</v>
      </c>
      <c r="H416" s="204">
        <v>0</v>
      </c>
    </row>
    <row r="417" spans="1:8" ht="15.6" outlineLevel="4">
      <c r="A417" s="292">
        <v>407</v>
      </c>
      <c r="B417" s="284" t="s">
        <v>641</v>
      </c>
      <c r="C417" s="285" t="s">
        <v>1275</v>
      </c>
      <c r="D417" s="285" t="s">
        <v>642</v>
      </c>
      <c r="E417" s="285"/>
      <c r="F417" s="204">
        <v>100000</v>
      </c>
      <c r="G417" s="204">
        <v>0</v>
      </c>
      <c r="H417" s="204">
        <v>0</v>
      </c>
    </row>
    <row r="418" spans="1:8" ht="15.6" outlineLevel="5">
      <c r="A418" s="292">
        <v>408</v>
      </c>
      <c r="B418" s="284" t="s">
        <v>471</v>
      </c>
      <c r="C418" s="285" t="s">
        <v>1275</v>
      </c>
      <c r="D418" s="285" t="s">
        <v>642</v>
      </c>
      <c r="E418" s="285" t="s">
        <v>472</v>
      </c>
      <c r="F418" s="204">
        <v>100000</v>
      </c>
      <c r="G418" s="204">
        <v>0</v>
      </c>
      <c r="H418" s="204">
        <v>0</v>
      </c>
    </row>
    <row r="419" spans="1:8" ht="15.6" outlineLevel="6">
      <c r="A419" s="292">
        <v>409</v>
      </c>
      <c r="B419" s="284" t="s">
        <v>479</v>
      </c>
      <c r="C419" s="285" t="s">
        <v>1275</v>
      </c>
      <c r="D419" s="285" t="s">
        <v>642</v>
      </c>
      <c r="E419" s="285" t="s">
        <v>480</v>
      </c>
      <c r="F419" s="204">
        <v>100000</v>
      </c>
      <c r="G419" s="204">
        <v>0</v>
      </c>
      <c r="H419" s="204">
        <v>0</v>
      </c>
    </row>
    <row r="420" spans="1:8" ht="31.2" outlineLevel="1">
      <c r="A420" s="292">
        <v>410</v>
      </c>
      <c r="B420" s="284" t="s">
        <v>1135</v>
      </c>
      <c r="C420" s="285" t="s">
        <v>1134</v>
      </c>
      <c r="D420" s="285"/>
      <c r="E420" s="285"/>
      <c r="F420" s="204">
        <v>66163</v>
      </c>
      <c r="G420" s="204">
        <v>0</v>
      </c>
      <c r="H420" s="204">
        <v>0</v>
      </c>
    </row>
    <row r="421" spans="1:8" ht="109.2" outlineLevel="2">
      <c r="A421" s="292">
        <v>411</v>
      </c>
      <c r="B421" s="286" t="s">
        <v>1276</v>
      </c>
      <c r="C421" s="285" t="s">
        <v>1277</v>
      </c>
      <c r="D421" s="285"/>
      <c r="E421" s="285"/>
      <c r="F421" s="204">
        <v>64864.86</v>
      </c>
      <c r="G421" s="204">
        <v>0</v>
      </c>
      <c r="H421" s="204">
        <v>0</v>
      </c>
    </row>
    <row r="422" spans="1:8" ht="31.2" outlineLevel="3">
      <c r="A422" s="292">
        <v>412</v>
      </c>
      <c r="B422" s="284" t="s">
        <v>639</v>
      </c>
      <c r="C422" s="285" t="s">
        <v>1277</v>
      </c>
      <c r="D422" s="285" t="s">
        <v>640</v>
      </c>
      <c r="E422" s="285"/>
      <c r="F422" s="204">
        <v>64864.86</v>
      </c>
      <c r="G422" s="204">
        <v>0</v>
      </c>
      <c r="H422" s="204">
        <v>0</v>
      </c>
    </row>
    <row r="423" spans="1:8" ht="15.6" outlineLevel="4">
      <c r="A423" s="292">
        <v>413</v>
      </c>
      <c r="B423" s="284" t="s">
        <v>641</v>
      </c>
      <c r="C423" s="285" t="s">
        <v>1277</v>
      </c>
      <c r="D423" s="285" t="s">
        <v>642</v>
      </c>
      <c r="E423" s="285"/>
      <c r="F423" s="204">
        <v>64864.86</v>
      </c>
      <c r="G423" s="204">
        <v>0</v>
      </c>
      <c r="H423" s="204">
        <v>0</v>
      </c>
    </row>
    <row r="424" spans="1:8" ht="15.6" outlineLevel="5">
      <c r="A424" s="292">
        <v>414</v>
      </c>
      <c r="B424" s="284" t="s">
        <v>471</v>
      </c>
      <c r="C424" s="285" t="s">
        <v>1277</v>
      </c>
      <c r="D424" s="285" t="s">
        <v>642</v>
      </c>
      <c r="E424" s="285" t="s">
        <v>472</v>
      </c>
      <c r="F424" s="204">
        <v>64864.86</v>
      </c>
      <c r="G424" s="204">
        <v>0</v>
      </c>
      <c r="H424" s="204">
        <v>0</v>
      </c>
    </row>
    <row r="425" spans="1:8" ht="15.6" outlineLevel="6">
      <c r="A425" s="292">
        <v>415</v>
      </c>
      <c r="B425" s="284" t="s">
        <v>479</v>
      </c>
      <c r="C425" s="285" t="s">
        <v>1277</v>
      </c>
      <c r="D425" s="285" t="s">
        <v>642</v>
      </c>
      <c r="E425" s="285" t="s">
        <v>480</v>
      </c>
      <c r="F425" s="204">
        <v>64864.86</v>
      </c>
      <c r="G425" s="204">
        <v>0</v>
      </c>
      <c r="H425" s="204">
        <v>0</v>
      </c>
    </row>
    <row r="426" spans="1:8" ht="109.2" outlineLevel="2">
      <c r="A426" s="292">
        <v>416</v>
      </c>
      <c r="B426" s="286" t="s">
        <v>1137</v>
      </c>
      <c r="C426" s="285" t="s">
        <v>1136</v>
      </c>
      <c r="D426" s="285"/>
      <c r="E426" s="285"/>
      <c r="F426" s="204">
        <v>1298.1400000000001</v>
      </c>
      <c r="G426" s="204">
        <v>0</v>
      </c>
      <c r="H426" s="204">
        <v>0</v>
      </c>
    </row>
    <row r="427" spans="1:8" ht="31.2" outlineLevel="3">
      <c r="A427" s="292">
        <v>417</v>
      </c>
      <c r="B427" s="284" t="s">
        <v>639</v>
      </c>
      <c r="C427" s="285" t="s">
        <v>1136</v>
      </c>
      <c r="D427" s="285" t="s">
        <v>640</v>
      </c>
      <c r="E427" s="285"/>
      <c r="F427" s="204">
        <v>1298.1400000000001</v>
      </c>
      <c r="G427" s="204">
        <v>0</v>
      </c>
      <c r="H427" s="204">
        <v>0</v>
      </c>
    </row>
    <row r="428" spans="1:8" ht="15.6" outlineLevel="4">
      <c r="A428" s="292">
        <v>418</v>
      </c>
      <c r="B428" s="284" t="s">
        <v>641</v>
      </c>
      <c r="C428" s="285" t="s">
        <v>1136</v>
      </c>
      <c r="D428" s="285" t="s">
        <v>642</v>
      </c>
      <c r="E428" s="285"/>
      <c r="F428" s="204">
        <v>1298.1400000000001</v>
      </c>
      <c r="G428" s="204">
        <v>0</v>
      </c>
      <c r="H428" s="204">
        <v>0</v>
      </c>
    </row>
    <row r="429" spans="1:8" ht="15.6" outlineLevel="5">
      <c r="A429" s="292">
        <v>419</v>
      </c>
      <c r="B429" s="284" t="s">
        <v>471</v>
      </c>
      <c r="C429" s="285" t="s">
        <v>1136</v>
      </c>
      <c r="D429" s="285" t="s">
        <v>642</v>
      </c>
      <c r="E429" s="285" t="s">
        <v>472</v>
      </c>
      <c r="F429" s="204">
        <v>1298.1400000000001</v>
      </c>
      <c r="G429" s="204">
        <v>0</v>
      </c>
      <c r="H429" s="204">
        <v>0</v>
      </c>
    </row>
    <row r="430" spans="1:8" ht="15.6" outlineLevel="6">
      <c r="A430" s="292">
        <v>420</v>
      </c>
      <c r="B430" s="284" t="s">
        <v>479</v>
      </c>
      <c r="C430" s="285" t="s">
        <v>1136</v>
      </c>
      <c r="D430" s="285" t="s">
        <v>642</v>
      </c>
      <c r="E430" s="285" t="s">
        <v>480</v>
      </c>
      <c r="F430" s="204">
        <v>1298.1400000000001</v>
      </c>
      <c r="G430" s="204">
        <v>0</v>
      </c>
      <c r="H430" s="204">
        <v>0</v>
      </c>
    </row>
    <row r="431" spans="1:8" ht="31.2" outlineLevel="1">
      <c r="A431" s="292">
        <v>421</v>
      </c>
      <c r="B431" s="284" t="s">
        <v>819</v>
      </c>
      <c r="C431" s="285" t="s">
        <v>820</v>
      </c>
      <c r="D431" s="285"/>
      <c r="E431" s="285"/>
      <c r="F431" s="204">
        <v>3225600</v>
      </c>
      <c r="G431" s="204">
        <v>500000</v>
      </c>
      <c r="H431" s="204">
        <v>500000</v>
      </c>
    </row>
    <row r="432" spans="1:8" ht="93.6" outlineLevel="2">
      <c r="A432" s="292">
        <v>422</v>
      </c>
      <c r="B432" s="284" t="s">
        <v>821</v>
      </c>
      <c r="C432" s="285" t="s">
        <v>822</v>
      </c>
      <c r="D432" s="285"/>
      <c r="E432" s="285"/>
      <c r="F432" s="204">
        <v>3225600</v>
      </c>
      <c r="G432" s="204">
        <v>500000</v>
      </c>
      <c r="H432" s="204">
        <v>500000</v>
      </c>
    </row>
    <row r="433" spans="1:8" ht="15.6" outlineLevel="3">
      <c r="A433" s="292">
        <v>423</v>
      </c>
      <c r="B433" s="284" t="s">
        <v>647</v>
      </c>
      <c r="C433" s="285" t="s">
        <v>822</v>
      </c>
      <c r="D433" s="285" t="s">
        <v>648</v>
      </c>
      <c r="E433" s="285"/>
      <c r="F433" s="204">
        <v>3225600</v>
      </c>
      <c r="G433" s="204">
        <v>500000</v>
      </c>
      <c r="H433" s="204">
        <v>500000</v>
      </c>
    </row>
    <row r="434" spans="1:8" ht="31.2" outlineLevel="4">
      <c r="A434" s="292">
        <v>424</v>
      </c>
      <c r="B434" s="284" t="s">
        <v>649</v>
      </c>
      <c r="C434" s="285" t="s">
        <v>822</v>
      </c>
      <c r="D434" s="285" t="s">
        <v>650</v>
      </c>
      <c r="E434" s="285"/>
      <c r="F434" s="204">
        <v>3225600</v>
      </c>
      <c r="G434" s="204">
        <v>500000</v>
      </c>
      <c r="H434" s="204">
        <v>500000</v>
      </c>
    </row>
    <row r="435" spans="1:8" ht="15.6" outlineLevel="5">
      <c r="A435" s="292">
        <v>425</v>
      </c>
      <c r="B435" s="284" t="s">
        <v>493</v>
      </c>
      <c r="C435" s="285" t="s">
        <v>822</v>
      </c>
      <c r="D435" s="285" t="s">
        <v>650</v>
      </c>
      <c r="E435" s="285" t="s">
        <v>494</v>
      </c>
      <c r="F435" s="204">
        <v>3225600</v>
      </c>
      <c r="G435" s="204">
        <v>500000</v>
      </c>
      <c r="H435" s="204">
        <v>500000</v>
      </c>
    </row>
    <row r="436" spans="1:8" ht="15.6" outlineLevel="6">
      <c r="A436" s="292">
        <v>426</v>
      </c>
      <c r="B436" s="284" t="s">
        <v>499</v>
      </c>
      <c r="C436" s="285" t="s">
        <v>822</v>
      </c>
      <c r="D436" s="285" t="s">
        <v>650</v>
      </c>
      <c r="E436" s="285" t="s">
        <v>500</v>
      </c>
      <c r="F436" s="204">
        <v>3225600</v>
      </c>
      <c r="G436" s="204">
        <v>500000</v>
      </c>
      <c r="H436" s="204">
        <v>500000</v>
      </c>
    </row>
    <row r="437" spans="1:8" ht="31.2">
      <c r="A437" s="292">
        <v>427</v>
      </c>
      <c r="B437" s="284" t="s">
        <v>783</v>
      </c>
      <c r="C437" s="285" t="s">
        <v>784</v>
      </c>
      <c r="D437" s="285"/>
      <c r="E437" s="285"/>
      <c r="F437" s="204">
        <v>10117726.41</v>
      </c>
      <c r="G437" s="204">
        <v>7421972.2999999998</v>
      </c>
      <c r="H437" s="204">
        <v>6368719.5099999998</v>
      </c>
    </row>
    <row r="438" spans="1:8" ht="31.2" outlineLevel="1">
      <c r="A438" s="292">
        <v>428</v>
      </c>
      <c r="B438" s="284" t="s">
        <v>823</v>
      </c>
      <c r="C438" s="285" t="s">
        <v>824</v>
      </c>
      <c r="D438" s="285"/>
      <c r="E438" s="285"/>
      <c r="F438" s="204">
        <v>1044137.64</v>
      </c>
      <c r="G438" s="204">
        <v>1105708.8</v>
      </c>
      <c r="H438" s="204">
        <v>180000</v>
      </c>
    </row>
    <row r="439" spans="1:8" ht="78" outlineLevel="2">
      <c r="A439" s="292">
        <v>429</v>
      </c>
      <c r="B439" s="284" t="s">
        <v>825</v>
      </c>
      <c r="C439" s="285" t="s">
        <v>826</v>
      </c>
      <c r="D439" s="285"/>
      <c r="E439" s="285"/>
      <c r="F439" s="204">
        <v>962437.64</v>
      </c>
      <c r="G439" s="204">
        <v>1105708.8</v>
      </c>
      <c r="H439" s="204">
        <v>180000</v>
      </c>
    </row>
    <row r="440" spans="1:8" ht="78" outlineLevel="3">
      <c r="A440" s="292">
        <v>430</v>
      </c>
      <c r="B440" s="284" t="s">
        <v>535</v>
      </c>
      <c r="C440" s="285" t="s">
        <v>826</v>
      </c>
      <c r="D440" s="285" t="s">
        <v>256</v>
      </c>
      <c r="E440" s="285"/>
      <c r="F440" s="204">
        <v>300355.40000000002</v>
      </c>
      <c r="G440" s="204">
        <v>300500</v>
      </c>
      <c r="H440" s="204">
        <v>0</v>
      </c>
    </row>
    <row r="441" spans="1:8" ht="15.6" outlineLevel="4">
      <c r="A441" s="292">
        <v>431</v>
      </c>
      <c r="B441" s="284" t="s">
        <v>681</v>
      </c>
      <c r="C441" s="285" t="s">
        <v>826</v>
      </c>
      <c r="D441" s="285" t="s">
        <v>239</v>
      </c>
      <c r="E441" s="285"/>
      <c r="F441" s="204">
        <v>300355.40000000002</v>
      </c>
      <c r="G441" s="204">
        <v>300500</v>
      </c>
      <c r="H441" s="204">
        <v>0</v>
      </c>
    </row>
    <row r="442" spans="1:8" ht="15.6" outlineLevel="5">
      <c r="A442" s="292">
        <v>432</v>
      </c>
      <c r="B442" s="284" t="s">
        <v>505</v>
      </c>
      <c r="C442" s="285" t="s">
        <v>826</v>
      </c>
      <c r="D442" s="285" t="s">
        <v>239</v>
      </c>
      <c r="E442" s="285" t="s">
        <v>506</v>
      </c>
      <c r="F442" s="204">
        <v>300355.40000000002</v>
      </c>
      <c r="G442" s="204">
        <v>300500</v>
      </c>
      <c r="H442" s="204">
        <v>0</v>
      </c>
    </row>
    <row r="443" spans="1:8" ht="15.6" outlineLevel="6">
      <c r="A443" s="292">
        <v>433</v>
      </c>
      <c r="B443" s="284" t="s">
        <v>507</v>
      </c>
      <c r="C443" s="285" t="s">
        <v>826</v>
      </c>
      <c r="D443" s="285" t="s">
        <v>239</v>
      </c>
      <c r="E443" s="285" t="s">
        <v>508</v>
      </c>
      <c r="F443" s="204">
        <v>300355.40000000002</v>
      </c>
      <c r="G443" s="204">
        <v>300500</v>
      </c>
      <c r="H443" s="204">
        <v>0</v>
      </c>
    </row>
    <row r="444" spans="1:8" ht="31.2" outlineLevel="3">
      <c r="A444" s="292">
        <v>434</v>
      </c>
      <c r="B444" s="284" t="s">
        <v>537</v>
      </c>
      <c r="C444" s="285" t="s">
        <v>826</v>
      </c>
      <c r="D444" s="285" t="s">
        <v>538</v>
      </c>
      <c r="E444" s="285"/>
      <c r="F444" s="204">
        <v>662082.24</v>
      </c>
      <c r="G444" s="204">
        <v>805208.8</v>
      </c>
      <c r="H444" s="204">
        <v>180000</v>
      </c>
    </row>
    <row r="445" spans="1:8" ht="31.2" outlineLevel="4">
      <c r="A445" s="292">
        <v>435</v>
      </c>
      <c r="B445" s="284" t="s">
        <v>539</v>
      </c>
      <c r="C445" s="285" t="s">
        <v>826</v>
      </c>
      <c r="D445" s="285" t="s">
        <v>259</v>
      </c>
      <c r="E445" s="285"/>
      <c r="F445" s="204">
        <v>662082.24</v>
      </c>
      <c r="G445" s="204">
        <v>805208.8</v>
      </c>
      <c r="H445" s="204">
        <v>180000</v>
      </c>
    </row>
    <row r="446" spans="1:8" ht="15.6" outlineLevel="5">
      <c r="A446" s="292">
        <v>436</v>
      </c>
      <c r="B446" s="284" t="s">
        <v>505</v>
      </c>
      <c r="C446" s="285" t="s">
        <v>826</v>
      </c>
      <c r="D446" s="285" t="s">
        <v>259</v>
      </c>
      <c r="E446" s="285" t="s">
        <v>506</v>
      </c>
      <c r="F446" s="204">
        <v>662082.24</v>
      </c>
      <c r="G446" s="204">
        <v>805208.8</v>
      </c>
      <c r="H446" s="204">
        <v>180000</v>
      </c>
    </row>
    <row r="447" spans="1:8" ht="15.6" outlineLevel="6">
      <c r="A447" s="292">
        <v>437</v>
      </c>
      <c r="B447" s="284" t="s">
        <v>507</v>
      </c>
      <c r="C447" s="285" t="s">
        <v>826</v>
      </c>
      <c r="D447" s="285" t="s">
        <v>259</v>
      </c>
      <c r="E447" s="285" t="s">
        <v>508</v>
      </c>
      <c r="F447" s="204">
        <v>662082.24</v>
      </c>
      <c r="G447" s="204">
        <v>805208.8</v>
      </c>
      <c r="H447" s="204">
        <v>180000</v>
      </c>
    </row>
    <row r="448" spans="1:8" ht="187.2" outlineLevel="2">
      <c r="A448" s="292">
        <v>438</v>
      </c>
      <c r="B448" s="286" t="s">
        <v>1151</v>
      </c>
      <c r="C448" s="285" t="s">
        <v>1150</v>
      </c>
      <c r="D448" s="285"/>
      <c r="E448" s="285"/>
      <c r="F448" s="204">
        <v>41700</v>
      </c>
      <c r="G448" s="204">
        <v>0</v>
      </c>
      <c r="H448" s="204">
        <v>0</v>
      </c>
    </row>
    <row r="449" spans="1:8" ht="31.2" outlineLevel="3">
      <c r="A449" s="292">
        <v>439</v>
      </c>
      <c r="B449" s="284" t="s">
        <v>537</v>
      </c>
      <c r="C449" s="285" t="s">
        <v>1150</v>
      </c>
      <c r="D449" s="285" t="s">
        <v>538</v>
      </c>
      <c r="E449" s="285"/>
      <c r="F449" s="204">
        <v>41700</v>
      </c>
      <c r="G449" s="204">
        <v>0</v>
      </c>
      <c r="H449" s="204">
        <v>0</v>
      </c>
    </row>
    <row r="450" spans="1:8" ht="31.2" outlineLevel="4">
      <c r="A450" s="292">
        <v>440</v>
      </c>
      <c r="B450" s="284" t="s">
        <v>539</v>
      </c>
      <c r="C450" s="285" t="s">
        <v>1150</v>
      </c>
      <c r="D450" s="285" t="s">
        <v>259</v>
      </c>
      <c r="E450" s="285"/>
      <c r="F450" s="204">
        <v>41700</v>
      </c>
      <c r="G450" s="204">
        <v>0</v>
      </c>
      <c r="H450" s="204">
        <v>0</v>
      </c>
    </row>
    <row r="451" spans="1:8" ht="15.6" outlineLevel="5">
      <c r="A451" s="292">
        <v>441</v>
      </c>
      <c r="B451" s="284" t="s">
        <v>505</v>
      </c>
      <c r="C451" s="285" t="s">
        <v>1150</v>
      </c>
      <c r="D451" s="285" t="s">
        <v>259</v>
      </c>
      <c r="E451" s="285" t="s">
        <v>506</v>
      </c>
      <c r="F451" s="204">
        <v>41700</v>
      </c>
      <c r="G451" s="204">
        <v>0</v>
      </c>
      <c r="H451" s="204">
        <v>0</v>
      </c>
    </row>
    <row r="452" spans="1:8" ht="15.6" outlineLevel="6">
      <c r="A452" s="292">
        <v>442</v>
      </c>
      <c r="B452" s="284" t="s">
        <v>507</v>
      </c>
      <c r="C452" s="285" t="s">
        <v>1150</v>
      </c>
      <c r="D452" s="285" t="s">
        <v>259</v>
      </c>
      <c r="E452" s="285" t="s">
        <v>508</v>
      </c>
      <c r="F452" s="204">
        <v>41700</v>
      </c>
      <c r="G452" s="204">
        <v>0</v>
      </c>
      <c r="H452" s="204">
        <v>0</v>
      </c>
    </row>
    <row r="453" spans="1:8" ht="171.6" outlineLevel="2">
      <c r="A453" s="292">
        <v>443</v>
      </c>
      <c r="B453" s="286" t="s">
        <v>1153</v>
      </c>
      <c r="C453" s="285" t="s">
        <v>1152</v>
      </c>
      <c r="D453" s="285"/>
      <c r="E453" s="285"/>
      <c r="F453" s="204">
        <v>40000</v>
      </c>
      <c r="G453" s="204">
        <v>0</v>
      </c>
      <c r="H453" s="204">
        <v>0</v>
      </c>
    </row>
    <row r="454" spans="1:8" ht="31.2" outlineLevel="3">
      <c r="A454" s="292">
        <v>444</v>
      </c>
      <c r="B454" s="284" t="s">
        <v>537</v>
      </c>
      <c r="C454" s="285" t="s">
        <v>1152</v>
      </c>
      <c r="D454" s="285" t="s">
        <v>538</v>
      </c>
      <c r="E454" s="285"/>
      <c r="F454" s="204">
        <v>40000</v>
      </c>
      <c r="G454" s="204">
        <v>0</v>
      </c>
      <c r="H454" s="204">
        <v>0</v>
      </c>
    </row>
    <row r="455" spans="1:8" ht="31.2" outlineLevel="4">
      <c r="A455" s="292">
        <v>445</v>
      </c>
      <c r="B455" s="284" t="s">
        <v>539</v>
      </c>
      <c r="C455" s="285" t="s">
        <v>1152</v>
      </c>
      <c r="D455" s="285" t="s">
        <v>259</v>
      </c>
      <c r="E455" s="285"/>
      <c r="F455" s="204">
        <v>40000</v>
      </c>
      <c r="G455" s="204">
        <v>0</v>
      </c>
      <c r="H455" s="204">
        <v>0</v>
      </c>
    </row>
    <row r="456" spans="1:8" ht="15.6" outlineLevel="5">
      <c r="A456" s="292">
        <v>446</v>
      </c>
      <c r="B456" s="284" t="s">
        <v>505</v>
      </c>
      <c r="C456" s="285" t="s">
        <v>1152</v>
      </c>
      <c r="D456" s="285" t="s">
        <v>259</v>
      </c>
      <c r="E456" s="285" t="s">
        <v>506</v>
      </c>
      <c r="F456" s="204">
        <v>40000</v>
      </c>
      <c r="G456" s="204">
        <v>0</v>
      </c>
      <c r="H456" s="204">
        <v>0</v>
      </c>
    </row>
    <row r="457" spans="1:8" ht="15.6" outlineLevel="6">
      <c r="A457" s="292">
        <v>447</v>
      </c>
      <c r="B457" s="284" t="s">
        <v>507</v>
      </c>
      <c r="C457" s="285" t="s">
        <v>1152</v>
      </c>
      <c r="D457" s="285" t="s">
        <v>259</v>
      </c>
      <c r="E457" s="285" t="s">
        <v>508</v>
      </c>
      <c r="F457" s="204">
        <v>40000</v>
      </c>
      <c r="G457" s="204">
        <v>0</v>
      </c>
      <c r="H457" s="204">
        <v>0</v>
      </c>
    </row>
    <row r="458" spans="1:8" ht="31.2" outlineLevel="1">
      <c r="A458" s="292">
        <v>448</v>
      </c>
      <c r="B458" s="284" t="s">
        <v>785</v>
      </c>
      <c r="C458" s="285" t="s">
        <v>786</v>
      </c>
      <c r="D458" s="285"/>
      <c r="E458" s="285"/>
      <c r="F458" s="204">
        <v>6575990.6799999997</v>
      </c>
      <c r="G458" s="204">
        <v>4142726.3</v>
      </c>
      <c r="H458" s="204">
        <v>4015183.51</v>
      </c>
    </row>
    <row r="459" spans="1:8" ht="109.2" outlineLevel="2">
      <c r="A459" s="292">
        <v>449</v>
      </c>
      <c r="B459" s="286" t="s">
        <v>787</v>
      </c>
      <c r="C459" s="285" t="s">
        <v>788</v>
      </c>
      <c r="D459" s="285"/>
      <c r="E459" s="285"/>
      <c r="F459" s="204">
        <v>5516238.0099999998</v>
      </c>
      <c r="G459" s="204">
        <v>3553306.3</v>
      </c>
      <c r="H459" s="204">
        <v>3438683.51</v>
      </c>
    </row>
    <row r="460" spans="1:8" ht="31.2" outlineLevel="3">
      <c r="A460" s="292">
        <v>450</v>
      </c>
      <c r="B460" s="284" t="s">
        <v>639</v>
      </c>
      <c r="C460" s="285" t="s">
        <v>788</v>
      </c>
      <c r="D460" s="285" t="s">
        <v>640</v>
      </c>
      <c r="E460" s="285"/>
      <c r="F460" s="204">
        <v>5516238.0099999998</v>
      </c>
      <c r="G460" s="204">
        <v>3553306.3</v>
      </c>
      <c r="H460" s="204">
        <v>3438683.51</v>
      </c>
    </row>
    <row r="461" spans="1:8" ht="15.6" outlineLevel="4">
      <c r="A461" s="292">
        <v>451</v>
      </c>
      <c r="B461" s="284" t="s">
        <v>641</v>
      </c>
      <c r="C461" s="285" t="s">
        <v>788</v>
      </c>
      <c r="D461" s="285" t="s">
        <v>642</v>
      </c>
      <c r="E461" s="285"/>
      <c r="F461" s="204">
        <v>5516238.0099999998</v>
      </c>
      <c r="G461" s="204">
        <v>3553306.3</v>
      </c>
      <c r="H461" s="204">
        <v>3438683.51</v>
      </c>
    </row>
    <row r="462" spans="1:8" ht="15.6" outlineLevel="5">
      <c r="A462" s="292">
        <v>452</v>
      </c>
      <c r="B462" s="284" t="s">
        <v>471</v>
      </c>
      <c r="C462" s="285" t="s">
        <v>788</v>
      </c>
      <c r="D462" s="285" t="s">
        <v>642</v>
      </c>
      <c r="E462" s="285" t="s">
        <v>472</v>
      </c>
      <c r="F462" s="204">
        <v>5516238.0099999998</v>
      </c>
      <c r="G462" s="204">
        <v>3553306.3</v>
      </c>
      <c r="H462" s="204">
        <v>3438683.51</v>
      </c>
    </row>
    <row r="463" spans="1:8" ht="15.6" outlineLevel="6">
      <c r="A463" s="292">
        <v>453</v>
      </c>
      <c r="B463" s="284" t="s">
        <v>477</v>
      </c>
      <c r="C463" s="285" t="s">
        <v>788</v>
      </c>
      <c r="D463" s="285" t="s">
        <v>642</v>
      </c>
      <c r="E463" s="285" t="s">
        <v>478</v>
      </c>
      <c r="F463" s="204">
        <v>5516238.0099999998</v>
      </c>
      <c r="G463" s="204">
        <v>3553306.3</v>
      </c>
      <c r="H463" s="204">
        <v>3438683.51</v>
      </c>
    </row>
    <row r="464" spans="1:8" ht="140.4" outlineLevel="2">
      <c r="A464" s="292">
        <v>454</v>
      </c>
      <c r="B464" s="286" t="s">
        <v>964</v>
      </c>
      <c r="C464" s="285" t="s">
        <v>965</v>
      </c>
      <c r="D464" s="285"/>
      <c r="E464" s="285"/>
      <c r="F464" s="204">
        <v>157791.29</v>
      </c>
      <c r="G464" s="204">
        <v>0</v>
      </c>
      <c r="H464" s="204">
        <v>0</v>
      </c>
    </row>
    <row r="465" spans="1:8" ht="31.2" outlineLevel="3">
      <c r="A465" s="292">
        <v>455</v>
      </c>
      <c r="B465" s="284" t="s">
        <v>639</v>
      </c>
      <c r="C465" s="285" t="s">
        <v>965</v>
      </c>
      <c r="D465" s="285" t="s">
        <v>640</v>
      </c>
      <c r="E465" s="285"/>
      <c r="F465" s="204">
        <v>157791.29</v>
      </c>
      <c r="G465" s="204">
        <v>0</v>
      </c>
      <c r="H465" s="204">
        <v>0</v>
      </c>
    </row>
    <row r="466" spans="1:8" ht="15.6" outlineLevel="4">
      <c r="A466" s="292">
        <v>456</v>
      </c>
      <c r="B466" s="284" t="s">
        <v>641</v>
      </c>
      <c r="C466" s="285" t="s">
        <v>965</v>
      </c>
      <c r="D466" s="285" t="s">
        <v>642</v>
      </c>
      <c r="E466" s="285"/>
      <c r="F466" s="204">
        <v>157791.29</v>
      </c>
      <c r="G466" s="204">
        <v>0</v>
      </c>
      <c r="H466" s="204">
        <v>0</v>
      </c>
    </row>
    <row r="467" spans="1:8" ht="15.6" outlineLevel="5">
      <c r="A467" s="292">
        <v>457</v>
      </c>
      <c r="B467" s="284" t="s">
        <v>471</v>
      </c>
      <c r="C467" s="285" t="s">
        <v>965</v>
      </c>
      <c r="D467" s="285" t="s">
        <v>642</v>
      </c>
      <c r="E467" s="285" t="s">
        <v>472</v>
      </c>
      <c r="F467" s="204">
        <v>157791.29</v>
      </c>
      <c r="G467" s="204">
        <v>0</v>
      </c>
      <c r="H467" s="204">
        <v>0</v>
      </c>
    </row>
    <row r="468" spans="1:8" ht="15.6" outlineLevel="6">
      <c r="A468" s="292">
        <v>458</v>
      </c>
      <c r="B468" s="284" t="s">
        <v>477</v>
      </c>
      <c r="C468" s="285" t="s">
        <v>965</v>
      </c>
      <c r="D468" s="285" t="s">
        <v>642</v>
      </c>
      <c r="E468" s="285" t="s">
        <v>478</v>
      </c>
      <c r="F468" s="204">
        <v>157791.29</v>
      </c>
      <c r="G468" s="204">
        <v>0</v>
      </c>
      <c r="H468" s="204">
        <v>0</v>
      </c>
    </row>
    <row r="469" spans="1:8" ht="202.8" outlineLevel="2">
      <c r="A469" s="292">
        <v>459</v>
      </c>
      <c r="B469" s="286" t="s">
        <v>1278</v>
      </c>
      <c r="C469" s="285" t="s">
        <v>1279</v>
      </c>
      <c r="D469" s="285"/>
      <c r="E469" s="285"/>
      <c r="F469" s="204">
        <v>16139.36</v>
      </c>
      <c r="G469" s="204">
        <v>0</v>
      </c>
      <c r="H469" s="204">
        <v>0</v>
      </c>
    </row>
    <row r="470" spans="1:8" ht="31.2" outlineLevel="3">
      <c r="A470" s="292">
        <v>460</v>
      </c>
      <c r="B470" s="284" t="s">
        <v>639</v>
      </c>
      <c r="C470" s="285" t="s">
        <v>1279</v>
      </c>
      <c r="D470" s="285" t="s">
        <v>640</v>
      </c>
      <c r="E470" s="285"/>
      <c r="F470" s="204">
        <v>16139.36</v>
      </c>
      <c r="G470" s="204">
        <v>0</v>
      </c>
      <c r="H470" s="204">
        <v>0</v>
      </c>
    </row>
    <row r="471" spans="1:8" ht="15.6" outlineLevel="4">
      <c r="A471" s="292">
        <v>461</v>
      </c>
      <c r="B471" s="284" t="s">
        <v>641</v>
      </c>
      <c r="C471" s="285" t="s">
        <v>1279</v>
      </c>
      <c r="D471" s="285" t="s">
        <v>642</v>
      </c>
      <c r="E471" s="285"/>
      <c r="F471" s="204">
        <v>16139.36</v>
      </c>
      <c r="G471" s="204">
        <v>0</v>
      </c>
      <c r="H471" s="204">
        <v>0</v>
      </c>
    </row>
    <row r="472" spans="1:8" ht="15.6" outlineLevel="5">
      <c r="A472" s="292">
        <v>462</v>
      </c>
      <c r="B472" s="284" t="s">
        <v>471</v>
      </c>
      <c r="C472" s="285" t="s">
        <v>1279</v>
      </c>
      <c r="D472" s="285" t="s">
        <v>642</v>
      </c>
      <c r="E472" s="285" t="s">
        <v>472</v>
      </c>
      <c r="F472" s="204">
        <v>16139.36</v>
      </c>
      <c r="G472" s="204">
        <v>0</v>
      </c>
      <c r="H472" s="204">
        <v>0</v>
      </c>
    </row>
    <row r="473" spans="1:8" ht="15.6" outlineLevel="6">
      <c r="A473" s="292">
        <v>463</v>
      </c>
      <c r="B473" s="284" t="s">
        <v>477</v>
      </c>
      <c r="C473" s="285" t="s">
        <v>1279</v>
      </c>
      <c r="D473" s="285" t="s">
        <v>642</v>
      </c>
      <c r="E473" s="285" t="s">
        <v>478</v>
      </c>
      <c r="F473" s="204">
        <v>16139.36</v>
      </c>
      <c r="G473" s="204">
        <v>0</v>
      </c>
      <c r="H473" s="204">
        <v>0</v>
      </c>
    </row>
    <row r="474" spans="1:8" ht="171.6" outlineLevel="2">
      <c r="A474" s="292">
        <v>464</v>
      </c>
      <c r="B474" s="286" t="s">
        <v>1280</v>
      </c>
      <c r="C474" s="285" t="s">
        <v>1281</v>
      </c>
      <c r="D474" s="285"/>
      <c r="E474" s="285"/>
      <c r="F474" s="204">
        <v>21357.5</v>
      </c>
      <c r="G474" s="204">
        <v>0</v>
      </c>
      <c r="H474" s="204">
        <v>0</v>
      </c>
    </row>
    <row r="475" spans="1:8" ht="31.2" outlineLevel="3">
      <c r="A475" s="292">
        <v>465</v>
      </c>
      <c r="B475" s="284" t="s">
        <v>639</v>
      </c>
      <c r="C475" s="285" t="s">
        <v>1281</v>
      </c>
      <c r="D475" s="285" t="s">
        <v>640</v>
      </c>
      <c r="E475" s="285"/>
      <c r="F475" s="204">
        <v>21357.5</v>
      </c>
      <c r="G475" s="204">
        <v>0</v>
      </c>
      <c r="H475" s="204">
        <v>0</v>
      </c>
    </row>
    <row r="476" spans="1:8" ht="15.6" outlineLevel="4">
      <c r="A476" s="292">
        <v>466</v>
      </c>
      <c r="B476" s="284" t="s">
        <v>641</v>
      </c>
      <c r="C476" s="285" t="s">
        <v>1281</v>
      </c>
      <c r="D476" s="285" t="s">
        <v>642</v>
      </c>
      <c r="E476" s="285"/>
      <c r="F476" s="204">
        <v>21357.5</v>
      </c>
      <c r="G476" s="204">
        <v>0</v>
      </c>
      <c r="H476" s="204">
        <v>0</v>
      </c>
    </row>
    <row r="477" spans="1:8" ht="15.6" outlineLevel="5">
      <c r="A477" s="292">
        <v>467</v>
      </c>
      <c r="B477" s="284" t="s">
        <v>471</v>
      </c>
      <c r="C477" s="285" t="s">
        <v>1281</v>
      </c>
      <c r="D477" s="285" t="s">
        <v>642</v>
      </c>
      <c r="E477" s="285" t="s">
        <v>472</v>
      </c>
      <c r="F477" s="204">
        <v>21357.5</v>
      </c>
      <c r="G477" s="204">
        <v>0</v>
      </c>
      <c r="H477" s="204">
        <v>0</v>
      </c>
    </row>
    <row r="478" spans="1:8" ht="15.6" outlineLevel="6">
      <c r="A478" s="292">
        <v>468</v>
      </c>
      <c r="B478" s="284" t="s">
        <v>477</v>
      </c>
      <c r="C478" s="285" t="s">
        <v>1281</v>
      </c>
      <c r="D478" s="285" t="s">
        <v>642</v>
      </c>
      <c r="E478" s="285" t="s">
        <v>478</v>
      </c>
      <c r="F478" s="204">
        <v>21357.5</v>
      </c>
      <c r="G478" s="204">
        <v>0</v>
      </c>
      <c r="H478" s="204">
        <v>0</v>
      </c>
    </row>
    <row r="479" spans="1:8" ht="249.6" outlineLevel="2">
      <c r="A479" s="292">
        <v>469</v>
      </c>
      <c r="B479" s="286" t="s">
        <v>1282</v>
      </c>
      <c r="C479" s="285" t="s">
        <v>1283</v>
      </c>
      <c r="D479" s="285"/>
      <c r="E479" s="285"/>
      <c r="F479" s="204">
        <v>4607.05</v>
      </c>
      <c r="G479" s="204">
        <v>0</v>
      </c>
      <c r="H479" s="204">
        <v>0</v>
      </c>
    </row>
    <row r="480" spans="1:8" ht="31.2" outlineLevel="3">
      <c r="A480" s="292">
        <v>470</v>
      </c>
      <c r="B480" s="284" t="s">
        <v>639</v>
      </c>
      <c r="C480" s="285" t="s">
        <v>1283</v>
      </c>
      <c r="D480" s="285" t="s">
        <v>640</v>
      </c>
      <c r="E480" s="285"/>
      <c r="F480" s="204">
        <v>4607.05</v>
      </c>
      <c r="G480" s="204">
        <v>0</v>
      </c>
      <c r="H480" s="204">
        <v>0</v>
      </c>
    </row>
    <row r="481" spans="1:8" ht="15.6" outlineLevel="4">
      <c r="A481" s="292">
        <v>471</v>
      </c>
      <c r="B481" s="284" t="s">
        <v>641</v>
      </c>
      <c r="C481" s="285" t="s">
        <v>1283</v>
      </c>
      <c r="D481" s="285" t="s">
        <v>642</v>
      </c>
      <c r="E481" s="285"/>
      <c r="F481" s="204">
        <v>4607.05</v>
      </c>
      <c r="G481" s="204">
        <v>0</v>
      </c>
      <c r="H481" s="204">
        <v>0</v>
      </c>
    </row>
    <row r="482" spans="1:8" ht="15.6" outlineLevel="5">
      <c r="A482" s="292">
        <v>472</v>
      </c>
      <c r="B482" s="284" t="s">
        <v>471</v>
      </c>
      <c r="C482" s="285" t="s">
        <v>1283</v>
      </c>
      <c r="D482" s="285" t="s">
        <v>642</v>
      </c>
      <c r="E482" s="285" t="s">
        <v>472</v>
      </c>
      <c r="F482" s="204">
        <v>4607.05</v>
      </c>
      <c r="G482" s="204">
        <v>0</v>
      </c>
      <c r="H482" s="204">
        <v>0</v>
      </c>
    </row>
    <row r="483" spans="1:8" ht="15.6" outlineLevel="6">
      <c r="A483" s="292">
        <v>473</v>
      </c>
      <c r="B483" s="284" t="s">
        <v>477</v>
      </c>
      <c r="C483" s="285" t="s">
        <v>1283</v>
      </c>
      <c r="D483" s="285" t="s">
        <v>642</v>
      </c>
      <c r="E483" s="285" t="s">
        <v>478</v>
      </c>
      <c r="F483" s="204">
        <v>4607.05</v>
      </c>
      <c r="G483" s="204">
        <v>0</v>
      </c>
      <c r="H483" s="204">
        <v>0</v>
      </c>
    </row>
    <row r="484" spans="1:8" ht="218.4" outlineLevel="2">
      <c r="A484" s="292">
        <v>474</v>
      </c>
      <c r="B484" s="286" t="s">
        <v>966</v>
      </c>
      <c r="C484" s="285" t="s">
        <v>967</v>
      </c>
      <c r="D484" s="285"/>
      <c r="E484" s="285"/>
      <c r="F484" s="204">
        <v>370721.4</v>
      </c>
      <c r="G484" s="204">
        <v>0</v>
      </c>
      <c r="H484" s="204">
        <v>0</v>
      </c>
    </row>
    <row r="485" spans="1:8" ht="31.2" outlineLevel="3">
      <c r="A485" s="292">
        <v>475</v>
      </c>
      <c r="B485" s="284" t="s">
        <v>639</v>
      </c>
      <c r="C485" s="285" t="s">
        <v>967</v>
      </c>
      <c r="D485" s="285" t="s">
        <v>640</v>
      </c>
      <c r="E485" s="285"/>
      <c r="F485" s="204">
        <v>370721.4</v>
      </c>
      <c r="G485" s="204">
        <v>0</v>
      </c>
      <c r="H485" s="204">
        <v>0</v>
      </c>
    </row>
    <row r="486" spans="1:8" ht="15.6" outlineLevel="4">
      <c r="A486" s="292">
        <v>476</v>
      </c>
      <c r="B486" s="284" t="s">
        <v>641</v>
      </c>
      <c r="C486" s="285" t="s">
        <v>967</v>
      </c>
      <c r="D486" s="285" t="s">
        <v>642</v>
      </c>
      <c r="E486" s="285"/>
      <c r="F486" s="204">
        <v>370721.4</v>
      </c>
      <c r="G486" s="204">
        <v>0</v>
      </c>
      <c r="H486" s="204">
        <v>0</v>
      </c>
    </row>
    <row r="487" spans="1:8" ht="15.6" outlineLevel="5">
      <c r="A487" s="292">
        <v>477</v>
      </c>
      <c r="B487" s="284" t="s">
        <v>471</v>
      </c>
      <c r="C487" s="285" t="s">
        <v>967</v>
      </c>
      <c r="D487" s="285" t="s">
        <v>642</v>
      </c>
      <c r="E487" s="285" t="s">
        <v>472</v>
      </c>
      <c r="F487" s="204">
        <v>370721.4</v>
      </c>
      <c r="G487" s="204">
        <v>0</v>
      </c>
      <c r="H487" s="204">
        <v>0</v>
      </c>
    </row>
    <row r="488" spans="1:8" ht="15.6" outlineLevel="6">
      <c r="A488" s="292">
        <v>478</v>
      </c>
      <c r="B488" s="284" t="s">
        <v>477</v>
      </c>
      <c r="C488" s="285" t="s">
        <v>967</v>
      </c>
      <c r="D488" s="285" t="s">
        <v>642</v>
      </c>
      <c r="E488" s="285" t="s">
        <v>478</v>
      </c>
      <c r="F488" s="204">
        <v>370721.4</v>
      </c>
      <c r="G488" s="204">
        <v>0</v>
      </c>
      <c r="H488" s="204">
        <v>0</v>
      </c>
    </row>
    <row r="489" spans="1:8" ht="78" outlineLevel="2">
      <c r="A489" s="292">
        <v>479</v>
      </c>
      <c r="B489" s="284" t="s">
        <v>827</v>
      </c>
      <c r="C489" s="285" t="s">
        <v>828</v>
      </c>
      <c r="D489" s="285"/>
      <c r="E489" s="285"/>
      <c r="F489" s="204">
        <v>489136.07</v>
      </c>
      <c r="G489" s="204">
        <v>589420</v>
      </c>
      <c r="H489" s="204">
        <v>576500</v>
      </c>
    </row>
    <row r="490" spans="1:8" ht="31.2" outlineLevel="3">
      <c r="A490" s="292">
        <v>480</v>
      </c>
      <c r="B490" s="284" t="s">
        <v>639</v>
      </c>
      <c r="C490" s="285" t="s">
        <v>828</v>
      </c>
      <c r="D490" s="285" t="s">
        <v>640</v>
      </c>
      <c r="E490" s="285"/>
      <c r="F490" s="204">
        <v>489136.07</v>
      </c>
      <c r="G490" s="204">
        <v>589420</v>
      </c>
      <c r="H490" s="204">
        <v>576500</v>
      </c>
    </row>
    <row r="491" spans="1:8" ht="15.6" outlineLevel="4">
      <c r="A491" s="292">
        <v>481</v>
      </c>
      <c r="B491" s="284" t="s">
        <v>641</v>
      </c>
      <c r="C491" s="285" t="s">
        <v>828</v>
      </c>
      <c r="D491" s="285" t="s">
        <v>642</v>
      </c>
      <c r="E491" s="285"/>
      <c r="F491" s="204">
        <v>489136.07</v>
      </c>
      <c r="G491" s="204">
        <v>589420</v>
      </c>
      <c r="H491" s="204">
        <v>576500</v>
      </c>
    </row>
    <row r="492" spans="1:8" ht="15.6" outlineLevel="5">
      <c r="A492" s="292">
        <v>482</v>
      </c>
      <c r="B492" s="284" t="s">
        <v>505</v>
      </c>
      <c r="C492" s="285" t="s">
        <v>828</v>
      </c>
      <c r="D492" s="285" t="s">
        <v>642</v>
      </c>
      <c r="E492" s="285" t="s">
        <v>506</v>
      </c>
      <c r="F492" s="204">
        <v>489136.07</v>
      </c>
      <c r="G492" s="204">
        <v>589420</v>
      </c>
      <c r="H492" s="204">
        <v>576500</v>
      </c>
    </row>
    <row r="493" spans="1:8" ht="15.6" outlineLevel="6">
      <c r="A493" s="292">
        <v>483</v>
      </c>
      <c r="B493" s="284" t="s">
        <v>507</v>
      </c>
      <c r="C493" s="285" t="s">
        <v>828</v>
      </c>
      <c r="D493" s="285" t="s">
        <v>642</v>
      </c>
      <c r="E493" s="285" t="s">
        <v>508</v>
      </c>
      <c r="F493" s="204">
        <v>489136.07</v>
      </c>
      <c r="G493" s="204">
        <v>589420</v>
      </c>
      <c r="H493" s="204">
        <v>576500</v>
      </c>
    </row>
    <row r="494" spans="1:8" ht="31.2" outlineLevel="1">
      <c r="A494" s="292">
        <v>484</v>
      </c>
      <c r="B494" s="284" t="s">
        <v>620</v>
      </c>
      <c r="C494" s="285" t="s">
        <v>829</v>
      </c>
      <c r="D494" s="285"/>
      <c r="E494" s="285"/>
      <c r="F494" s="204">
        <v>2467598.09</v>
      </c>
      <c r="G494" s="204">
        <v>2143537.2000000002</v>
      </c>
      <c r="H494" s="204">
        <v>2143536</v>
      </c>
    </row>
    <row r="495" spans="1:8" ht="78" outlineLevel="2">
      <c r="A495" s="292">
        <v>485</v>
      </c>
      <c r="B495" s="284" t="s">
        <v>830</v>
      </c>
      <c r="C495" s="285" t="s">
        <v>831</v>
      </c>
      <c r="D495" s="285"/>
      <c r="E495" s="285"/>
      <c r="F495" s="204">
        <v>2355706.83</v>
      </c>
      <c r="G495" s="204">
        <v>2143537.2000000002</v>
      </c>
      <c r="H495" s="204">
        <v>2143536</v>
      </c>
    </row>
    <row r="496" spans="1:8" ht="78" outlineLevel="3">
      <c r="A496" s="292">
        <v>486</v>
      </c>
      <c r="B496" s="284" t="s">
        <v>535</v>
      </c>
      <c r="C496" s="285" t="s">
        <v>831</v>
      </c>
      <c r="D496" s="285" t="s">
        <v>256</v>
      </c>
      <c r="E496" s="285"/>
      <c r="F496" s="204">
        <v>1917036.56</v>
      </c>
      <c r="G496" s="204">
        <v>1699706.2</v>
      </c>
      <c r="H496" s="204">
        <v>1699705</v>
      </c>
    </row>
    <row r="497" spans="1:8" ht="15.6" outlineLevel="4">
      <c r="A497" s="292">
        <v>487</v>
      </c>
      <c r="B497" s="284" t="s">
        <v>681</v>
      </c>
      <c r="C497" s="285" t="s">
        <v>831</v>
      </c>
      <c r="D497" s="285" t="s">
        <v>239</v>
      </c>
      <c r="E497" s="285"/>
      <c r="F497" s="204">
        <v>1917036.56</v>
      </c>
      <c r="G497" s="204">
        <v>1699706.2</v>
      </c>
      <c r="H497" s="204">
        <v>1699705</v>
      </c>
    </row>
    <row r="498" spans="1:8" ht="15.6" outlineLevel="5">
      <c r="A498" s="292">
        <v>488</v>
      </c>
      <c r="B498" s="284" t="s">
        <v>505</v>
      </c>
      <c r="C498" s="285" t="s">
        <v>831</v>
      </c>
      <c r="D498" s="285" t="s">
        <v>239</v>
      </c>
      <c r="E498" s="285" t="s">
        <v>506</v>
      </c>
      <c r="F498" s="204">
        <v>1917036.56</v>
      </c>
      <c r="G498" s="204">
        <v>1699706.2</v>
      </c>
      <c r="H498" s="204">
        <v>1699705</v>
      </c>
    </row>
    <row r="499" spans="1:8" ht="15.6" outlineLevel="6">
      <c r="A499" s="292">
        <v>489</v>
      </c>
      <c r="B499" s="284" t="s">
        <v>507</v>
      </c>
      <c r="C499" s="285" t="s">
        <v>831</v>
      </c>
      <c r="D499" s="285" t="s">
        <v>239</v>
      </c>
      <c r="E499" s="285" t="s">
        <v>508</v>
      </c>
      <c r="F499" s="204">
        <v>1917036.56</v>
      </c>
      <c r="G499" s="204">
        <v>1699706.2</v>
      </c>
      <c r="H499" s="204">
        <v>1699705</v>
      </c>
    </row>
    <row r="500" spans="1:8" ht="31.2" outlineLevel="3">
      <c r="A500" s="292">
        <v>490</v>
      </c>
      <c r="B500" s="284" t="s">
        <v>537</v>
      </c>
      <c r="C500" s="285" t="s">
        <v>831</v>
      </c>
      <c r="D500" s="285" t="s">
        <v>538</v>
      </c>
      <c r="E500" s="285"/>
      <c r="F500" s="204">
        <v>438670.27</v>
      </c>
      <c r="G500" s="204">
        <v>443831</v>
      </c>
      <c r="H500" s="204">
        <v>443831</v>
      </c>
    </row>
    <row r="501" spans="1:8" ht="31.2" outlineLevel="4">
      <c r="A501" s="292">
        <v>491</v>
      </c>
      <c r="B501" s="284" t="s">
        <v>539</v>
      </c>
      <c r="C501" s="285" t="s">
        <v>831</v>
      </c>
      <c r="D501" s="285" t="s">
        <v>259</v>
      </c>
      <c r="E501" s="285"/>
      <c r="F501" s="204">
        <v>438670.27</v>
      </c>
      <c r="G501" s="204">
        <v>443831</v>
      </c>
      <c r="H501" s="204">
        <v>443831</v>
      </c>
    </row>
    <row r="502" spans="1:8" ht="15.6" outlineLevel="5">
      <c r="A502" s="292">
        <v>492</v>
      </c>
      <c r="B502" s="284" t="s">
        <v>505</v>
      </c>
      <c r="C502" s="285" t="s">
        <v>831</v>
      </c>
      <c r="D502" s="285" t="s">
        <v>259</v>
      </c>
      <c r="E502" s="285" t="s">
        <v>506</v>
      </c>
      <c r="F502" s="204">
        <v>438670.27</v>
      </c>
      <c r="G502" s="204">
        <v>443831</v>
      </c>
      <c r="H502" s="204">
        <v>443831</v>
      </c>
    </row>
    <row r="503" spans="1:8" ht="15.6" outlineLevel="6">
      <c r="A503" s="292">
        <v>493</v>
      </c>
      <c r="B503" s="284" t="s">
        <v>507</v>
      </c>
      <c r="C503" s="285" t="s">
        <v>831</v>
      </c>
      <c r="D503" s="285" t="s">
        <v>259</v>
      </c>
      <c r="E503" s="285" t="s">
        <v>508</v>
      </c>
      <c r="F503" s="204">
        <v>438670.27</v>
      </c>
      <c r="G503" s="204">
        <v>443831</v>
      </c>
      <c r="H503" s="204">
        <v>443831</v>
      </c>
    </row>
    <row r="504" spans="1:8" ht="124.8" outlineLevel="2">
      <c r="A504" s="292">
        <v>494</v>
      </c>
      <c r="B504" s="286" t="s">
        <v>1284</v>
      </c>
      <c r="C504" s="285" t="s">
        <v>1285</v>
      </c>
      <c r="D504" s="285"/>
      <c r="E504" s="285"/>
      <c r="F504" s="204">
        <v>89577.04</v>
      </c>
      <c r="G504" s="204">
        <v>0</v>
      </c>
      <c r="H504" s="204">
        <v>0</v>
      </c>
    </row>
    <row r="505" spans="1:8" ht="78" outlineLevel="3">
      <c r="A505" s="292">
        <v>495</v>
      </c>
      <c r="B505" s="284" t="s">
        <v>535</v>
      </c>
      <c r="C505" s="285" t="s">
        <v>1285</v>
      </c>
      <c r="D505" s="285" t="s">
        <v>256</v>
      </c>
      <c r="E505" s="285"/>
      <c r="F505" s="204">
        <v>89577.04</v>
      </c>
      <c r="G505" s="204">
        <v>0</v>
      </c>
      <c r="H505" s="204">
        <v>0</v>
      </c>
    </row>
    <row r="506" spans="1:8" ht="15.6" outlineLevel="4">
      <c r="A506" s="292">
        <v>496</v>
      </c>
      <c r="B506" s="284" t="s">
        <v>681</v>
      </c>
      <c r="C506" s="285" t="s">
        <v>1285</v>
      </c>
      <c r="D506" s="285" t="s">
        <v>239</v>
      </c>
      <c r="E506" s="285"/>
      <c r="F506" s="204">
        <v>89577.04</v>
      </c>
      <c r="G506" s="204">
        <v>0</v>
      </c>
      <c r="H506" s="204">
        <v>0</v>
      </c>
    </row>
    <row r="507" spans="1:8" ht="15.6" outlineLevel="5">
      <c r="A507" s="292">
        <v>497</v>
      </c>
      <c r="B507" s="284" t="s">
        <v>505</v>
      </c>
      <c r="C507" s="285" t="s">
        <v>1285</v>
      </c>
      <c r="D507" s="285" t="s">
        <v>239</v>
      </c>
      <c r="E507" s="285" t="s">
        <v>506</v>
      </c>
      <c r="F507" s="204">
        <v>89577.04</v>
      </c>
      <c r="G507" s="204">
        <v>0</v>
      </c>
      <c r="H507" s="204">
        <v>0</v>
      </c>
    </row>
    <row r="508" spans="1:8" ht="15.6" outlineLevel="6">
      <c r="A508" s="292">
        <v>498</v>
      </c>
      <c r="B508" s="284" t="s">
        <v>507</v>
      </c>
      <c r="C508" s="285" t="s">
        <v>1285</v>
      </c>
      <c r="D508" s="285" t="s">
        <v>239</v>
      </c>
      <c r="E508" s="285" t="s">
        <v>508</v>
      </c>
      <c r="F508" s="204">
        <v>89577.04</v>
      </c>
      <c r="G508" s="204">
        <v>0</v>
      </c>
      <c r="H508" s="204">
        <v>0</v>
      </c>
    </row>
    <row r="509" spans="1:8" ht="187.2" outlineLevel="2">
      <c r="A509" s="292">
        <v>499</v>
      </c>
      <c r="B509" s="286" t="s">
        <v>1286</v>
      </c>
      <c r="C509" s="285" t="s">
        <v>1287</v>
      </c>
      <c r="D509" s="285"/>
      <c r="E509" s="285"/>
      <c r="F509" s="204">
        <v>13965.83</v>
      </c>
      <c r="G509" s="204">
        <v>0</v>
      </c>
      <c r="H509" s="204">
        <v>0</v>
      </c>
    </row>
    <row r="510" spans="1:8" ht="78" outlineLevel="3">
      <c r="A510" s="292">
        <v>500</v>
      </c>
      <c r="B510" s="284" t="s">
        <v>535</v>
      </c>
      <c r="C510" s="285" t="s">
        <v>1287</v>
      </c>
      <c r="D510" s="285" t="s">
        <v>256</v>
      </c>
      <c r="E510" s="285"/>
      <c r="F510" s="204">
        <v>13965.83</v>
      </c>
      <c r="G510" s="204">
        <v>0</v>
      </c>
      <c r="H510" s="204">
        <v>0</v>
      </c>
    </row>
    <row r="511" spans="1:8" ht="15.6" outlineLevel="4">
      <c r="A511" s="292">
        <v>501</v>
      </c>
      <c r="B511" s="284" t="s">
        <v>681</v>
      </c>
      <c r="C511" s="285" t="s">
        <v>1287</v>
      </c>
      <c r="D511" s="285" t="s">
        <v>239</v>
      </c>
      <c r="E511" s="285"/>
      <c r="F511" s="204">
        <v>13965.83</v>
      </c>
      <c r="G511" s="204">
        <v>0</v>
      </c>
      <c r="H511" s="204">
        <v>0</v>
      </c>
    </row>
    <row r="512" spans="1:8" ht="15.6" outlineLevel="5">
      <c r="A512" s="292">
        <v>502</v>
      </c>
      <c r="B512" s="284" t="s">
        <v>505</v>
      </c>
      <c r="C512" s="285" t="s">
        <v>1287</v>
      </c>
      <c r="D512" s="285" t="s">
        <v>239</v>
      </c>
      <c r="E512" s="285" t="s">
        <v>506</v>
      </c>
      <c r="F512" s="204">
        <v>13965.83</v>
      </c>
      <c r="G512" s="204">
        <v>0</v>
      </c>
      <c r="H512" s="204">
        <v>0</v>
      </c>
    </row>
    <row r="513" spans="1:8" ht="15.6" outlineLevel="6">
      <c r="A513" s="292">
        <v>503</v>
      </c>
      <c r="B513" s="284" t="s">
        <v>507</v>
      </c>
      <c r="C513" s="285" t="s">
        <v>1287</v>
      </c>
      <c r="D513" s="285" t="s">
        <v>239</v>
      </c>
      <c r="E513" s="285" t="s">
        <v>508</v>
      </c>
      <c r="F513" s="204">
        <v>13965.83</v>
      </c>
      <c r="G513" s="204">
        <v>0</v>
      </c>
      <c r="H513" s="204">
        <v>0</v>
      </c>
    </row>
    <row r="514" spans="1:8" ht="249.6" outlineLevel="2">
      <c r="A514" s="292">
        <v>504</v>
      </c>
      <c r="B514" s="286" t="s">
        <v>1288</v>
      </c>
      <c r="C514" s="285" t="s">
        <v>1289</v>
      </c>
      <c r="D514" s="285"/>
      <c r="E514" s="285"/>
      <c r="F514" s="204">
        <v>8348.39</v>
      </c>
      <c r="G514" s="204">
        <v>0</v>
      </c>
      <c r="H514" s="204">
        <v>0</v>
      </c>
    </row>
    <row r="515" spans="1:8" ht="78" outlineLevel="3">
      <c r="A515" s="292">
        <v>505</v>
      </c>
      <c r="B515" s="284" t="s">
        <v>535</v>
      </c>
      <c r="C515" s="285" t="s">
        <v>1289</v>
      </c>
      <c r="D515" s="285" t="s">
        <v>256</v>
      </c>
      <c r="E515" s="285"/>
      <c r="F515" s="204">
        <v>8348.39</v>
      </c>
      <c r="G515" s="204">
        <v>0</v>
      </c>
      <c r="H515" s="204">
        <v>0</v>
      </c>
    </row>
    <row r="516" spans="1:8" ht="15.6" outlineLevel="4">
      <c r="A516" s="292">
        <v>506</v>
      </c>
      <c r="B516" s="284" t="s">
        <v>681</v>
      </c>
      <c r="C516" s="285" t="s">
        <v>1289</v>
      </c>
      <c r="D516" s="285" t="s">
        <v>239</v>
      </c>
      <c r="E516" s="285"/>
      <c r="F516" s="204">
        <v>8348.39</v>
      </c>
      <c r="G516" s="204">
        <v>0</v>
      </c>
      <c r="H516" s="204">
        <v>0</v>
      </c>
    </row>
    <row r="517" spans="1:8" ht="15.6" outlineLevel="5">
      <c r="A517" s="292">
        <v>507</v>
      </c>
      <c r="B517" s="284" t="s">
        <v>505</v>
      </c>
      <c r="C517" s="285" t="s">
        <v>1289</v>
      </c>
      <c r="D517" s="285" t="s">
        <v>239</v>
      </c>
      <c r="E517" s="285" t="s">
        <v>506</v>
      </c>
      <c r="F517" s="204">
        <v>8348.39</v>
      </c>
      <c r="G517" s="204">
        <v>0</v>
      </c>
      <c r="H517" s="204">
        <v>0</v>
      </c>
    </row>
    <row r="518" spans="1:8" ht="15.6" outlineLevel="6">
      <c r="A518" s="292">
        <v>508</v>
      </c>
      <c r="B518" s="284" t="s">
        <v>507</v>
      </c>
      <c r="C518" s="285" t="s">
        <v>1289</v>
      </c>
      <c r="D518" s="285" t="s">
        <v>239</v>
      </c>
      <c r="E518" s="285" t="s">
        <v>508</v>
      </c>
      <c r="F518" s="204">
        <v>8348.39</v>
      </c>
      <c r="G518" s="204">
        <v>0</v>
      </c>
      <c r="H518" s="204">
        <v>0</v>
      </c>
    </row>
    <row r="519" spans="1:8" ht="15.6" outlineLevel="1">
      <c r="A519" s="292">
        <v>509</v>
      </c>
      <c r="B519" s="284" t="s">
        <v>832</v>
      </c>
      <c r="C519" s="285" t="s">
        <v>833</v>
      </c>
      <c r="D519" s="285"/>
      <c r="E519" s="285"/>
      <c r="F519" s="204">
        <v>30000</v>
      </c>
      <c r="G519" s="204">
        <v>30000</v>
      </c>
      <c r="H519" s="204">
        <v>30000</v>
      </c>
    </row>
    <row r="520" spans="1:8" ht="78" outlineLevel="2">
      <c r="A520" s="292">
        <v>510</v>
      </c>
      <c r="B520" s="284" t="s">
        <v>834</v>
      </c>
      <c r="C520" s="285" t="s">
        <v>835</v>
      </c>
      <c r="D520" s="285"/>
      <c r="E520" s="285"/>
      <c r="F520" s="204">
        <v>30000</v>
      </c>
      <c r="G520" s="204">
        <v>30000</v>
      </c>
      <c r="H520" s="204">
        <v>30000</v>
      </c>
    </row>
    <row r="521" spans="1:8" ht="31.2" outlineLevel="3">
      <c r="A521" s="292">
        <v>511</v>
      </c>
      <c r="B521" s="284" t="s">
        <v>537</v>
      </c>
      <c r="C521" s="285" t="s">
        <v>835</v>
      </c>
      <c r="D521" s="285" t="s">
        <v>538</v>
      </c>
      <c r="E521" s="285"/>
      <c r="F521" s="204">
        <v>30000</v>
      </c>
      <c r="G521" s="204">
        <v>30000</v>
      </c>
      <c r="H521" s="204">
        <v>30000</v>
      </c>
    </row>
    <row r="522" spans="1:8" ht="31.2" outlineLevel="4">
      <c r="A522" s="292">
        <v>512</v>
      </c>
      <c r="B522" s="284" t="s">
        <v>539</v>
      </c>
      <c r="C522" s="285" t="s">
        <v>835</v>
      </c>
      <c r="D522" s="285" t="s">
        <v>259</v>
      </c>
      <c r="E522" s="285"/>
      <c r="F522" s="204">
        <v>30000</v>
      </c>
      <c r="G522" s="204">
        <v>30000</v>
      </c>
      <c r="H522" s="204">
        <v>30000</v>
      </c>
    </row>
    <row r="523" spans="1:8" ht="15.6" outlineLevel="5">
      <c r="A523" s="292">
        <v>513</v>
      </c>
      <c r="B523" s="284" t="s">
        <v>505</v>
      </c>
      <c r="C523" s="285" t="s">
        <v>835</v>
      </c>
      <c r="D523" s="285" t="s">
        <v>259</v>
      </c>
      <c r="E523" s="285" t="s">
        <v>506</v>
      </c>
      <c r="F523" s="204">
        <v>30000</v>
      </c>
      <c r="G523" s="204">
        <v>30000</v>
      </c>
      <c r="H523" s="204">
        <v>30000</v>
      </c>
    </row>
    <row r="524" spans="1:8" ht="15.6" outlineLevel="6">
      <c r="A524" s="292">
        <v>514</v>
      </c>
      <c r="B524" s="284" t="s">
        <v>507</v>
      </c>
      <c r="C524" s="285" t="s">
        <v>835</v>
      </c>
      <c r="D524" s="285" t="s">
        <v>259</v>
      </c>
      <c r="E524" s="285" t="s">
        <v>508</v>
      </c>
      <c r="F524" s="204">
        <v>30000</v>
      </c>
      <c r="G524" s="204">
        <v>30000</v>
      </c>
      <c r="H524" s="204">
        <v>30000</v>
      </c>
    </row>
    <row r="525" spans="1:8" ht="46.8">
      <c r="A525" s="292">
        <v>515</v>
      </c>
      <c r="B525" s="284" t="s">
        <v>744</v>
      </c>
      <c r="C525" s="285" t="s">
        <v>745</v>
      </c>
      <c r="D525" s="285"/>
      <c r="E525" s="285"/>
      <c r="F525" s="204">
        <v>5435840.2599999998</v>
      </c>
      <c r="G525" s="204">
        <v>3088110.89</v>
      </c>
      <c r="H525" s="204">
        <v>3079110.89</v>
      </c>
    </row>
    <row r="526" spans="1:8" ht="46.8" outlineLevel="1">
      <c r="A526" s="292">
        <v>516</v>
      </c>
      <c r="B526" s="284" t="s">
        <v>767</v>
      </c>
      <c r="C526" s="285" t="s">
        <v>768</v>
      </c>
      <c r="D526" s="285"/>
      <c r="E526" s="285"/>
      <c r="F526" s="204">
        <v>0</v>
      </c>
      <c r="G526" s="204">
        <v>25000</v>
      </c>
      <c r="H526" s="204">
        <v>25000</v>
      </c>
    </row>
    <row r="527" spans="1:8" ht="124.8" outlineLevel="2">
      <c r="A527" s="292">
        <v>517</v>
      </c>
      <c r="B527" s="286" t="s">
        <v>769</v>
      </c>
      <c r="C527" s="285" t="s">
        <v>770</v>
      </c>
      <c r="D527" s="285"/>
      <c r="E527" s="285"/>
      <c r="F527" s="204">
        <v>0</v>
      </c>
      <c r="G527" s="204">
        <v>25000</v>
      </c>
      <c r="H527" s="204">
        <v>25000</v>
      </c>
    </row>
    <row r="528" spans="1:8" ht="31.2" outlineLevel="3">
      <c r="A528" s="292">
        <v>518</v>
      </c>
      <c r="B528" s="284" t="s">
        <v>537</v>
      </c>
      <c r="C528" s="285" t="s">
        <v>770</v>
      </c>
      <c r="D528" s="285" t="s">
        <v>538</v>
      </c>
      <c r="E528" s="285"/>
      <c r="F528" s="204">
        <v>0</v>
      </c>
      <c r="G528" s="204">
        <v>25000</v>
      </c>
      <c r="H528" s="204">
        <v>25000</v>
      </c>
    </row>
    <row r="529" spans="1:8" ht="31.2" outlineLevel="4">
      <c r="A529" s="292">
        <v>519</v>
      </c>
      <c r="B529" s="284" t="s">
        <v>539</v>
      </c>
      <c r="C529" s="285" t="s">
        <v>770</v>
      </c>
      <c r="D529" s="285" t="s">
        <v>259</v>
      </c>
      <c r="E529" s="285"/>
      <c r="F529" s="204">
        <v>0</v>
      </c>
      <c r="G529" s="204">
        <v>25000</v>
      </c>
      <c r="H529" s="204">
        <v>25000</v>
      </c>
    </row>
    <row r="530" spans="1:8" ht="31.2" outlineLevel="5">
      <c r="A530" s="292">
        <v>520</v>
      </c>
      <c r="B530" s="284" t="s">
        <v>441</v>
      </c>
      <c r="C530" s="285" t="s">
        <v>770</v>
      </c>
      <c r="D530" s="285" t="s">
        <v>259</v>
      </c>
      <c r="E530" s="285" t="s">
        <v>442</v>
      </c>
      <c r="F530" s="204">
        <v>0</v>
      </c>
      <c r="G530" s="204">
        <v>25000</v>
      </c>
      <c r="H530" s="204">
        <v>25000</v>
      </c>
    </row>
    <row r="531" spans="1:8" ht="31.2" outlineLevel="6">
      <c r="A531" s="292">
        <v>521</v>
      </c>
      <c r="B531" s="284" t="s">
        <v>445</v>
      </c>
      <c r="C531" s="285" t="s">
        <v>770</v>
      </c>
      <c r="D531" s="285" t="s">
        <v>259</v>
      </c>
      <c r="E531" s="285" t="s">
        <v>446</v>
      </c>
      <c r="F531" s="204">
        <v>0</v>
      </c>
      <c r="G531" s="204">
        <v>25000</v>
      </c>
      <c r="H531" s="204">
        <v>25000</v>
      </c>
    </row>
    <row r="532" spans="1:8" ht="109.2" outlineLevel="1">
      <c r="A532" s="292">
        <v>522</v>
      </c>
      <c r="B532" s="286" t="s">
        <v>763</v>
      </c>
      <c r="C532" s="285" t="s">
        <v>764</v>
      </c>
      <c r="D532" s="285"/>
      <c r="E532" s="285"/>
      <c r="F532" s="204">
        <v>4810659.1100000003</v>
      </c>
      <c r="G532" s="204">
        <v>2493525.2599999998</v>
      </c>
      <c r="H532" s="204">
        <v>2484525.2599999998</v>
      </c>
    </row>
    <row r="533" spans="1:8" ht="202.8" outlineLevel="2">
      <c r="A533" s="292">
        <v>523</v>
      </c>
      <c r="B533" s="286" t="s">
        <v>954</v>
      </c>
      <c r="C533" s="285" t="s">
        <v>955</v>
      </c>
      <c r="D533" s="285"/>
      <c r="E533" s="285"/>
      <c r="F533" s="204">
        <v>353597.6</v>
      </c>
      <c r="G533" s="204">
        <v>0</v>
      </c>
      <c r="H533" s="204">
        <v>0</v>
      </c>
    </row>
    <row r="534" spans="1:8" ht="78" outlineLevel="3">
      <c r="A534" s="292">
        <v>524</v>
      </c>
      <c r="B534" s="284" t="s">
        <v>535</v>
      </c>
      <c r="C534" s="285" t="s">
        <v>955</v>
      </c>
      <c r="D534" s="285" t="s">
        <v>256</v>
      </c>
      <c r="E534" s="285"/>
      <c r="F534" s="204">
        <v>353597.6</v>
      </c>
      <c r="G534" s="204">
        <v>0</v>
      </c>
      <c r="H534" s="204">
        <v>0</v>
      </c>
    </row>
    <row r="535" spans="1:8" ht="15.6" outlineLevel="4">
      <c r="A535" s="292">
        <v>525</v>
      </c>
      <c r="B535" s="284" t="s">
        <v>681</v>
      </c>
      <c r="C535" s="285" t="s">
        <v>955</v>
      </c>
      <c r="D535" s="285" t="s">
        <v>239</v>
      </c>
      <c r="E535" s="285"/>
      <c r="F535" s="204">
        <v>353597.6</v>
      </c>
      <c r="G535" s="204">
        <v>0</v>
      </c>
      <c r="H535" s="204">
        <v>0</v>
      </c>
    </row>
    <row r="536" spans="1:8" ht="31.2" outlineLevel="5">
      <c r="A536" s="292">
        <v>526</v>
      </c>
      <c r="B536" s="284" t="s">
        <v>441</v>
      </c>
      <c r="C536" s="285" t="s">
        <v>955</v>
      </c>
      <c r="D536" s="285" t="s">
        <v>239</v>
      </c>
      <c r="E536" s="285" t="s">
        <v>442</v>
      </c>
      <c r="F536" s="204">
        <v>353597.6</v>
      </c>
      <c r="G536" s="204">
        <v>0</v>
      </c>
      <c r="H536" s="204">
        <v>0</v>
      </c>
    </row>
    <row r="537" spans="1:8" ht="46.8" outlineLevel="6">
      <c r="A537" s="292">
        <v>527</v>
      </c>
      <c r="B537" s="284" t="s">
        <v>443</v>
      </c>
      <c r="C537" s="285" t="s">
        <v>955</v>
      </c>
      <c r="D537" s="285" t="s">
        <v>239</v>
      </c>
      <c r="E537" s="285" t="s">
        <v>444</v>
      </c>
      <c r="F537" s="204">
        <v>353597.6</v>
      </c>
      <c r="G537" s="204">
        <v>0</v>
      </c>
      <c r="H537" s="204">
        <v>0</v>
      </c>
    </row>
    <row r="538" spans="1:8" ht="280.8" outlineLevel="2">
      <c r="A538" s="292">
        <v>528</v>
      </c>
      <c r="B538" s="286" t="s">
        <v>1290</v>
      </c>
      <c r="C538" s="285" t="s">
        <v>1291</v>
      </c>
      <c r="D538" s="285"/>
      <c r="E538" s="285"/>
      <c r="F538" s="204">
        <v>20699.38</v>
      </c>
      <c r="G538" s="204">
        <v>0</v>
      </c>
      <c r="H538" s="204">
        <v>0</v>
      </c>
    </row>
    <row r="539" spans="1:8" ht="78" outlineLevel="3">
      <c r="A539" s="292">
        <v>529</v>
      </c>
      <c r="B539" s="284" t="s">
        <v>535</v>
      </c>
      <c r="C539" s="285" t="s">
        <v>1291</v>
      </c>
      <c r="D539" s="285" t="s">
        <v>256</v>
      </c>
      <c r="E539" s="285"/>
      <c r="F539" s="204">
        <v>20699.38</v>
      </c>
      <c r="G539" s="204">
        <v>0</v>
      </c>
      <c r="H539" s="204">
        <v>0</v>
      </c>
    </row>
    <row r="540" spans="1:8" ht="15.6" outlineLevel="4">
      <c r="A540" s="292">
        <v>530</v>
      </c>
      <c r="B540" s="284" t="s">
        <v>681</v>
      </c>
      <c r="C540" s="285" t="s">
        <v>1291</v>
      </c>
      <c r="D540" s="285" t="s">
        <v>239</v>
      </c>
      <c r="E540" s="285"/>
      <c r="F540" s="204">
        <v>20699.38</v>
      </c>
      <c r="G540" s="204">
        <v>0</v>
      </c>
      <c r="H540" s="204">
        <v>0</v>
      </c>
    </row>
    <row r="541" spans="1:8" ht="31.2" outlineLevel="5">
      <c r="A541" s="292">
        <v>531</v>
      </c>
      <c r="B541" s="284" t="s">
        <v>441</v>
      </c>
      <c r="C541" s="285" t="s">
        <v>1291</v>
      </c>
      <c r="D541" s="285" t="s">
        <v>239</v>
      </c>
      <c r="E541" s="285" t="s">
        <v>442</v>
      </c>
      <c r="F541" s="204">
        <v>20699.38</v>
      </c>
      <c r="G541" s="204">
        <v>0</v>
      </c>
      <c r="H541" s="204">
        <v>0</v>
      </c>
    </row>
    <row r="542" spans="1:8" ht="46.8" outlineLevel="6">
      <c r="A542" s="292">
        <v>532</v>
      </c>
      <c r="B542" s="284" t="s">
        <v>443</v>
      </c>
      <c r="C542" s="285" t="s">
        <v>1291</v>
      </c>
      <c r="D542" s="285" t="s">
        <v>239</v>
      </c>
      <c r="E542" s="285" t="s">
        <v>444</v>
      </c>
      <c r="F542" s="204">
        <v>20699.38</v>
      </c>
      <c r="G542" s="204">
        <v>0</v>
      </c>
      <c r="H542" s="204">
        <v>0</v>
      </c>
    </row>
    <row r="543" spans="1:8" ht="171.6" outlineLevel="2">
      <c r="A543" s="292">
        <v>533</v>
      </c>
      <c r="B543" s="286" t="s">
        <v>765</v>
      </c>
      <c r="C543" s="285" t="s">
        <v>766</v>
      </c>
      <c r="D543" s="285"/>
      <c r="E543" s="285"/>
      <c r="F543" s="204">
        <v>2457385.13</v>
      </c>
      <c r="G543" s="204">
        <v>2484525.2599999998</v>
      </c>
      <c r="H543" s="204">
        <v>2484525.2599999998</v>
      </c>
    </row>
    <row r="544" spans="1:8" ht="78" outlineLevel="3">
      <c r="A544" s="292">
        <v>534</v>
      </c>
      <c r="B544" s="284" t="s">
        <v>535</v>
      </c>
      <c r="C544" s="285" t="s">
        <v>766</v>
      </c>
      <c r="D544" s="285" t="s">
        <v>256</v>
      </c>
      <c r="E544" s="285"/>
      <c r="F544" s="204">
        <v>2416412.13</v>
      </c>
      <c r="G544" s="204">
        <v>2453924.75</v>
      </c>
      <c r="H544" s="204">
        <v>2453924.75</v>
      </c>
    </row>
    <row r="545" spans="1:8" ht="15.6" outlineLevel="4">
      <c r="A545" s="292">
        <v>535</v>
      </c>
      <c r="B545" s="284" t="s">
        <v>681</v>
      </c>
      <c r="C545" s="285" t="s">
        <v>766</v>
      </c>
      <c r="D545" s="285" t="s">
        <v>239</v>
      </c>
      <c r="E545" s="285"/>
      <c r="F545" s="204">
        <v>2416412.13</v>
      </c>
      <c r="G545" s="204">
        <v>2453924.75</v>
      </c>
      <c r="H545" s="204">
        <v>2453924.75</v>
      </c>
    </row>
    <row r="546" spans="1:8" ht="31.2" outlineLevel="5">
      <c r="A546" s="292">
        <v>536</v>
      </c>
      <c r="B546" s="284" t="s">
        <v>441</v>
      </c>
      <c r="C546" s="285" t="s">
        <v>766</v>
      </c>
      <c r="D546" s="285" t="s">
        <v>239</v>
      </c>
      <c r="E546" s="285" t="s">
        <v>442</v>
      </c>
      <c r="F546" s="204">
        <v>2416412.13</v>
      </c>
      <c r="G546" s="204">
        <v>2453924.75</v>
      </c>
      <c r="H546" s="204">
        <v>2453924.75</v>
      </c>
    </row>
    <row r="547" spans="1:8" ht="46.8" outlineLevel="6">
      <c r="A547" s="292">
        <v>537</v>
      </c>
      <c r="B547" s="284" t="s">
        <v>443</v>
      </c>
      <c r="C547" s="285" t="s">
        <v>766</v>
      </c>
      <c r="D547" s="285" t="s">
        <v>239</v>
      </c>
      <c r="E547" s="285" t="s">
        <v>444</v>
      </c>
      <c r="F547" s="204">
        <v>2416412.13</v>
      </c>
      <c r="G547" s="204">
        <v>2453924.75</v>
      </c>
      <c r="H547" s="204">
        <v>2453924.75</v>
      </c>
    </row>
    <row r="548" spans="1:8" ht="31.2" outlineLevel="3">
      <c r="A548" s="292">
        <v>538</v>
      </c>
      <c r="B548" s="284" t="s">
        <v>537</v>
      </c>
      <c r="C548" s="285" t="s">
        <v>766</v>
      </c>
      <c r="D548" s="285" t="s">
        <v>538</v>
      </c>
      <c r="E548" s="285"/>
      <c r="F548" s="204">
        <v>40973</v>
      </c>
      <c r="G548" s="204">
        <v>30600.51</v>
      </c>
      <c r="H548" s="204">
        <v>30600.51</v>
      </c>
    </row>
    <row r="549" spans="1:8" ht="31.2" outlineLevel="4">
      <c r="A549" s="292">
        <v>539</v>
      </c>
      <c r="B549" s="284" t="s">
        <v>539</v>
      </c>
      <c r="C549" s="285" t="s">
        <v>766</v>
      </c>
      <c r="D549" s="285" t="s">
        <v>259</v>
      </c>
      <c r="E549" s="285"/>
      <c r="F549" s="204">
        <v>40973</v>
      </c>
      <c r="G549" s="204">
        <v>30600.51</v>
      </c>
      <c r="H549" s="204">
        <v>30600.51</v>
      </c>
    </row>
    <row r="550" spans="1:8" ht="31.2" outlineLevel="5">
      <c r="A550" s="292">
        <v>540</v>
      </c>
      <c r="B550" s="284" t="s">
        <v>441</v>
      </c>
      <c r="C550" s="285" t="s">
        <v>766</v>
      </c>
      <c r="D550" s="285" t="s">
        <v>259</v>
      </c>
      <c r="E550" s="285" t="s">
        <v>442</v>
      </c>
      <c r="F550" s="204">
        <v>40973</v>
      </c>
      <c r="G550" s="204">
        <v>30600.51</v>
      </c>
      <c r="H550" s="204">
        <v>30600.51</v>
      </c>
    </row>
    <row r="551" spans="1:8" ht="46.8" outlineLevel="6">
      <c r="A551" s="292">
        <v>541</v>
      </c>
      <c r="B551" s="284" t="s">
        <v>443</v>
      </c>
      <c r="C551" s="285" t="s">
        <v>766</v>
      </c>
      <c r="D551" s="285" t="s">
        <v>259</v>
      </c>
      <c r="E551" s="285" t="s">
        <v>444</v>
      </c>
      <c r="F551" s="204">
        <v>40973</v>
      </c>
      <c r="G551" s="204">
        <v>30600.51</v>
      </c>
      <c r="H551" s="204">
        <v>30600.51</v>
      </c>
    </row>
    <row r="552" spans="1:8" ht="218.4" outlineLevel="2">
      <c r="A552" s="292">
        <v>542</v>
      </c>
      <c r="B552" s="286" t="s">
        <v>957</v>
      </c>
      <c r="C552" s="285" t="s">
        <v>958</v>
      </c>
      <c r="D552" s="285"/>
      <c r="E552" s="285"/>
      <c r="F552" s="204">
        <v>1977000</v>
      </c>
      <c r="G552" s="204">
        <v>9000</v>
      </c>
      <c r="H552" s="204">
        <v>0</v>
      </c>
    </row>
    <row r="553" spans="1:8" ht="78" outlineLevel="3">
      <c r="A553" s="292">
        <v>543</v>
      </c>
      <c r="B553" s="284" t="s">
        <v>535</v>
      </c>
      <c r="C553" s="285" t="s">
        <v>958</v>
      </c>
      <c r="D553" s="285" t="s">
        <v>256</v>
      </c>
      <c r="E553" s="285"/>
      <c r="F553" s="204">
        <v>211000</v>
      </c>
      <c r="G553" s="204">
        <v>0</v>
      </c>
      <c r="H553" s="204">
        <v>0</v>
      </c>
    </row>
    <row r="554" spans="1:8" ht="15.6" outlineLevel="4">
      <c r="A554" s="292">
        <v>544</v>
      </c>
      <c r="B554" s="284" t="s">
        <v>681</v>
      </c>
      <c r="C554" s="285" t="s">
        <v>958</v>
      </c>
      <c r="D554" s="285" t="s">
        <v>239</v>
      </c>
      <c r="E554" s="285"/>
      <c r="F554" s="204">
        <v>211000</v>
      </c>
      <c r="G554" s="204">
        <v>0</v>
      </c>
      <c r="H554" s="204">
        <v>0</v>
      </c>
    </row>
    <row r="555" spans="1:8" ht="31.2" outlineLevel="5">
      <c r="A555" s="292">
        <v>545</v>
      </c>
      <c r="B555" s="284" t="s">
        <v>441</v>
      </c>
      <c r="C555" s="285" t="s">
        <v>958</v>
      </c>
      <c r="D555" s="285" t="s">
        <v>239</v>
      </c>
      <c r="E555" s="285" t="s">
        <v>442</v>
      </c>
      <c r="F555" s="204">
        <v>211000</v>
      </c>
      <c r="G555" s="204">
        <v>0</v>
      </c>
      <c r="H555" s="204">
        <v>0</v>
      </c>
    </row>
    <row r="556" spans="1:8" ht="46.8" outlineLevel="6">
      <c r="A556" s="292">
        <v>546</v>
      </c>
      <c r="B556" s="284" t="s">
        <v>443</v>
      </c>
      <c r="C556" s="285" t="s">
        <v>958</v>
      </c>
      <c r="D556" s="285" t="s">
        <v>239</v>
      </c>
      <c r="E556" s="285" t="s">
        <v>444</v>
      </c>
      <c r="F556" s="204">
        <v>211000</v>
      </c>
      <c r="G556" s="204">
        <v>0</v>
      </c>
      <c r="H556" s="204">
        <v>0</v>
      </c>
    </row>
    <row r="557" spans="1:8" ht="31.2" outlineLevel="3">
      <c r="A557" s="292">
        <v>547</v>
      </c>
      <c r="B557" s="284" t="s">
        <v>537</v>
      </c>
      <c r="C557" s="285" t="s">
        <v>958</v>
      </c>
      <c r="D557" s="285" t="s">
        <v>538</v>
      </c>
      <c r="E557" s="285"/>
      <c r="F557" s="204">
        <v>1766000</v>
      </c>
      <c r="G557" s="204">
        <v>9000</v>
      </c>
      <c r="H557" s="204">
        <v>0</v>
      </c>
    </row>
    <row r="558" spans="1:8" ht="31.2" outlineLevel="4">
      <c r="A558" s="292">
        <v>548</v>
      </c>
      <c r="B558" s="284" t="s">
        <v>539</v>
      </c>
      <c r="C558" s="285" t="s">
        <v>958</v>
      </c>
      <c r="D558" s="285" t="s">
        <v>259</v>
      </c>
      <c r="E558" s="285"/>
      <c r="F558" s="204">
        <v>1766000</v>
      </c>
      <c r="G558" s="204">
        <v>9000</v>
      </c>
      <c r="H558" s="204">
        <v>0</v>
      </c>
    </row>
    <row r="559" spans="1:8" ht="31.2" outlineLevel="5">
      <c r="A559" s="292">
        <v>549</v>
      </c>
      <c r="B559" s="284" t="s">
        <v>441</v>
      </c>
      <c r="C559" s="285" t="s">
        <v>958</v>
      </c>
      <c r="D559" s="285" t="s">
        <v>259</v>
      </c>
      <c r="E559" s="285" t="s">
        <v>442</v>
      </c>
      <c r="F559" s="204">
        <v>1766000</v>
      </c>
      <c r="G559" s="204">
        <v>9000</v>
      </c>
      <c r="H559" s="204">
        <v>0</v>
      </c>
    </row>
    <row r="560" spans="1:8" ht="46.8" outlineLevel="6">
      <c r="A560" s="292">
        <v>550</v>
      </c>
      <c r="B560" s="284" t="s">
        <v>443</v>
      </c>
      <c r="C560" s="285" t="s">
        <v>958</v>
      </c>
      <c r="D560" s="285" t="s">
        <v>259</v>
      </c>
      <c r="E560" s="285" t="s">
        <v>444</v>
      </c>
      <c r="F560" s="204">
        <v>1766000</v>
      </c>
      <c r="G560" s="204">
        <v>9000</v>
      </c>
      <c r="H560" s="204">
        <v>0</v>
      </c>
    </row>
    <row r="561" spans="1:8" ht="218.4" outlineLevel="2">
      <c r="A561" s="292">
        <v>551</v>
      </c>
      <c r="B561" s="286" t="s">
        <v>959</v>
      </c>
      <c r="C561" s="285" t="s">
        <v>960</v>
      </c>
      <c r="D561" s="285"/>
      <c r="E561" s="285"/>
      <c r="F561" s="204">
        <v>1977</v>
      </c>
      <c r="G561" s="204">
        <v>0</v>
      </c>
      <c r="H561" s="204">
        <v>0</v>
      </c>
    </row>
    <row r="562" spans="1:8" ht="31.2" outlineLevel="3">
      <c r="A562" s="292">
        <v>552</v>
      </c>
      <c r="B562" s="284" t="s">
        <v>537</v>
      </c>
      <c r="C562" s="285" t="s">
        <v>960</v>
      </c>
      <c r="D562" s="285" t="s">
        <v>538</v>
      </c>
      <c r="E562" s="285"/>
      <c r="F562" s="204">
        <v>1977</v>
      </c>
      <c r="G562" s="204">
        <v>0</v>
      </c>
      <c r="H562" s="204">
        <v>0</v>
      </c>
    </row>
    <row r="563" spans="1:8" ht="31.2" outlineLevel="4">
      <c r="A563" s="292">
        <v>553</v>
      </c>
      <c r="B563" s="284" t="s">
        <v>539</v>
      </c>
      <c r="C563" s="285" t="s">
        <v>960</v>
      </c>
      <c r="D563" s="285" t="s">
        <v>259</v>
      </c>
      <c r="E563" s="285"/>
      <c r="F563" s="204">
        <v>1977</v>
      </c>
      <c r="G563" s="204">
        <v>0</v>
      </c>
      <c r="H563" s="204">
        <v>0</v>
      </c>
    </row>
    <row r="564" spans="1:8" ht="31.2" outlineLevel="5">
      <c r="A564" s="292">
        <v>554</v>
      </c>
      <c r="B564" s="284" t="s">
        <v>441</v>
      </c>
      <c r="C564" s="285" t="s">
        <v>960</v>
      </c>
      <c r="D564" s="285" t="s">
        <v>259</v>
      </c>
      <c r="E564" s="285" t="s">
        <v>442</v>
      </c>
      <c r="F564" s="204">
        <v>1977</v>
      </c>
      <c r="G564" s="204">
        <v>0</v>
      </c>
      <c r="H564" s="204">
        <v>0</v>
      </c>
    </row>
    <row r="565" spans="1:8" ht="46.8" outlineLevel="6">
      <c r="A565" s="292">
        <v>555</v>
      </c>
      <c r="B565" s="284" t="s">
        <v>443</v>
      </c>
      <c r="C565" s="285" t="s">
        <v>960</v>
      </c>
      <c r="D565" s="285" t="s">
        <v>259</v>
      </c>
      <c r="E565" s="285" t="s">
        <v>444</v>
      </c>
      <c r="F565" s="204">
        <v>1977</v>
      </c>
      <c r="G565" s="204">
        <v>0</v>
      </c>
      <c r="H565" s="204">
        <v>0</v>
      </c>
    </row>
    <row r="566" spans="1:8" ht="31.2" outlineLevel="1">
      <c r="A566" s="292">
        <v>556</v>
      </c>
      <c r="B566" s="284" t="s">
        <v>620</v>
      </c>
      <c r="C566" s="285" t="s">
        <v>746</v>
      </c>
      <c r="D566" s="285"/>
      <c r="E566" s="285"/>
      <c r="F566" s="204">
        <v>625181.15</v>
      </c>
      <c r="G566" s="204">
        <v>569585.63</v>
      </c>
      <c r="H566" s="204">
        <v>569585.63</v>
      </c>
    </row>
    <row r="567" spans="1:8" ht="93.6" outlineLevel="2">
      <c r="A567" s="292">
        <v>557</v>
      </c>
      <c r="B567" s="286" t="s">
        <v>747</v>
      </c>
      <c r="C567" s="285" t="s">
        <v>748</v>
      </c>
      <c r="D567" s="285"/>
      <c r="E567" s="285"/>
      <c r="F567" s="204">
        <v>619300.5</v>
      </c>
      <c r="G567" s="204">
        <v>569585.63</v>
      </c>
      <c r="H567" s="204">
        <v>569585.63</v>
      </c>
    </row>
    <row r="568" spans="1:8" ht="78" outlineLevel="3">
      <c r="A568" s="292">
        <v>558</v>
      </c>
      <c r="B568" s="284" t="s">
        <v>535</v>
      </c>
      <c r="C568" s="285" t="s">
        <v>748</v>
      </c>
      <c r="D568" s="285" t="s">
        <v>256</v>
      </c>
      <c r="E568" s="285"/>
      <c r="F568" s="204">
        <v>600338.74</v>
      </c>
      <c r="G568" s="204">
        <v>569585.63</v>
      </c>
      <c r="H568" s="204">
        <v>569585.63</v>
      </c>
    </row>
    <row r="569" spans="1:8" ht="31.2" outlineLevel="4">
      <c r="A569" s="292">
        <v>559</v>
      </c>
      <c r="B569" s="284" t="s">
        <v>536</v>
      </c>
      <c r="C569" s="285" t="s">
        <v>748</v>
      </c>
      <c r="D569" s="285" t="s">
        <v>278</v>
      </c>
      <c r="E569" s="285"/>
      <c r="F569" s="204">
        <v>600338.74</v>
      </c>
      <c r="G569" s="204">
        <v>569585.63</v>
      </c>
      <c r="H569" s="204">
        <v>569585.63</v>
      </c>
    </row>
    <row r="570" spans="1:8" ht="15.6" outlineLevel="5">
      <c r="A570" s="292">
        <v>560</v>
      </c>
      <c r="B570" s="284" t="s">
        <v>421</v>
      </c>
      <c r="C570" s="285" t="s">
        <v>748</v>
      </c>
      <c r="D570" s="285" t="s">
        <v>278</v>
      </c>
      <c r="E570" s="285" t="s">
        <v>422</v>
      </c>
      <c r="F570" s="204">
        <v>600338.74</v>
      </c>
      <c r="G570" s="204">
        <v>569585.63</v>
      </c>
      <c r="H570" s="204">
        <v>569585.63</v>
      </c>
    </row>
    <row r="571" spans="1:8" ht="62.4" outlineLevel="6">
      <c r="A571" s="292">
        <v>561</v>
      </c>
      <c r="B571" s="284" t="s">
        <v>427</v>
      </c>
      <c r="C571" s="285" t="s">
        <v>748</v>
      </c>
      <c r="D571" s="285" t="s">
        <v>278</v>
      </c>
      <c r="E571" s="285" t="s">
        <v>428</v>
      </c>
      <c r="F571" s="204">
        <v>600338.74</v>
      </c>
      <c r="G571" s="204">
        <v>569585.63</v>
      </c>
      <c r="H571" s="204">
        <v>569585.63</v>
      </c>
    </row>
    <row r="572" spans="1:8" ht="31.2" outlineLevel="3">
      <c r="A572" s="292">
        <v>562</v>
      </c>
      <c r="B572" s="284" t="s">
        <v>537</v>
      </c>
      <c r="C572" s="285" t="s">
        <v>748</v>
      </c>
      <c r="D572" s="285" t="s">
        <v>538</v>
      </c>
      <c r="E572" s="285"/>
      <c r="F572" s="204">
        <v>18961.759999999998</v>
      </c>
      <c r="G572" s="204">
        <v>0</v>
      </c>
      <c r="H572" s="204">
        <v>0</v>
      </c>
    </row>
    <row r="573" spans="1:8" ht="31.2" outlineLevel="4">
      <c r="A573" s="292">
        <v>563</v>
      </c>
      <c r="B573" s="284" t="s">
        <v>539</v>
      </c>
      <c r="C573" s="285" t="s">
        <v>748</v>
      </c>
      <c r="D573" s="285" t="s">
        <v>259</v>
      </c>
      <c r="E573" s="285"/>
      <c r="F573" s="204">
        <v>18961.759999999998</v>
      </c>
      <c r="G573" s="204">
        <v>0</v>
      </c>
      <c r="H573" s="204">
        <v>0</v>
      </c>
    </row>
    <row r="574" spans="1:8" ht="15.6" outlineLevel="5">
      <c r="A574" s="292">
        <v>564</v>
      </c>
      <c r="B574" s="284" t="s">
        <v>421</v>
      </c>
      <c r="C574" s="285" t="s">
        <v>748</v>
      </c>
      <c r="D574" s="285" t="s">
        <v>259</v>
      </c>
      <c r="E574" s="285" t="s">
        <v>422</v>
      </c>
      <c r="F574" s="204">
        <v>18961.759999999998</v>
      </c>
      <c r="G574" s="204">
        <v>0</v>
      </c>
      <c r="H574" s="204">
        <v>0</v>
      </c>
    </row>
    <row r="575" spans="1:8" ht="62.4" outlineLevel="6">
      <c r="A575" s="292">
        <v>565</v>
      </c>
      <c r="B575" s="284" t="s">
        <v>427</v>
      </c>
      <c r="C575" s="285" t="s">
        <v>748</v>
      </c>
      <c r="D575" s="285" t="s">
        <v>259</v>
      </c>
      <c r="E575" s="285" t="s">
        <v>428</v>
      </c>
      <c r="F575" s="204">
        <v>18961.759999999998</v>
      </c>
      <c r="G575" s="204">
        <v>0</v>
      </c>
      <c r="H575" s="204">
        <v>0</v>
      </c>
    </row>
    <row r="576" spans="1:8" ht="265.2" outlineLevel="2">
      <c r="A576" s="292">
        <v>566</v>
      </c>
      <c r="B576" s="286" t="s">
        <v>1292</v>
      </c>
      <c r="C576" s="285" t="s">
        <v>1293</v>
      </c>
      <c r="D576" s="285"/>
      <c r="E576" s="285"/>
      <c r="F576" s="204">
        <v>5880.65</v>
      </c>
      <c r="G576" s="204">
        <v>0</v>
      </c>
      <c r="H576" s="204">
        <v>0</v>
      </c>
    </row>
    <row r="577" spans="1:8" ht="78" outlineLevel="3">
      <c r="A577" s="292">
        <v>567</v>
      </c>
      <c r="B577" s="284" t="s">
        <v>535</v>
      </c>
      <c r="C577" s="285" t="s">
        <v>1293</v>
      </c>
      <c r="D577" s="285" t="s">
        <v>256</v>
      </c>
      <c r="E577" s="285"/>
      <c r="F577" s="204">
        <v>5880.65</v>
      </c>
      <c r="G577" s="204">
        <v>0</v>
      </c>
      <c r="H577" s="204">
        <v>0</v>
      </c>
    </row>
    <row r="578" spans="1:8" ht="31.2" outlineLevel="4">
      <c r="A578" s="292">
        <v>568</v>
      </c>
      <c r="B578" s="284" t="s">
        <v>536</v>
      </c>
      <c r="C578" s="285" t="s">
        <v>1293</v>
      </c>
      <c r="D578" s="285" t="s">
        <v>278</v>
      </c>
      <c r="E578" s="285"/>
      <c r="F578" s="204">
        <v>5880.65</v>
      </c>
      <c r="G578" s="204">
        <v>0</v>
      </c>
      <c r="H578" s="204">
        <v>0</v>
      </c>
    </row>
    <row r="579" spans="1:8" ht="15.6" outlineLevel="5">
      <c r="A579" s="292">
        <v>569</v>
      </c>
      <c r="B579" s="284" t="s">
        <v>421</v>
      </c>
      <c r="C579" s="285" t="s">
        <v>1293</v>
      </c>
      <c r="D579" s="285" t="s">
        <v>278</v>
      </c>
      <c r="E579" s="285" t="s">
        <v>422</v>
      </c>
      <c r="F579" s="204">
        <v>5880.65</v>
      </c>
      <c r="G579" s="204">
        <v>0</v>
      </c>
      <c r="H579" s="204">
        <v>0</v>
      </c>
    </row>
    <row r="580" spans="1:8" ht="62.4" outlineLevel="6">
      <c r="A580" s="292">
        <v>570</v>
      </c>
      <c r="B580" s="284" t="s">
        <v>427</v>
      </c>
      <c r="C580" s="285" t="s">
        <v>1293</v>
      </c>
      <c r="D580" s="285" t="s">
        <v>278</v>
      </c>
      <c r="E580" s="285" t="s">
        <v>428</v>
      </c>
      <c r="F580" s="204">
        <v>5880.65</v>
      </c>
      <c r="G580" s="204">
        <v>0</v>
      </c>
      <c r="H580" s="204">
        <v>0</v>
      </c>
    </row>
    <row r="581" spans="1:8" ht="31.2">
      <c r="A581" s="292">
        <v>571</v>
      </c>
      <c r="B581" s="284" t="s">
        <v>529</v>
      </c>
      <c r="C581" s="285" t="s">
        <v>530</v>
      </c>
      <c r="D581" s="285"/>
      <c r="E581" s="285"/>
      <c r="F581" s="204">
        <v>86240843.090000004</v>
      </c>
      <c r="G581" s="204">
        <v>68764594.019999996</v>
      </c>
      <c r="H581" s="204">
        <v>67107127.799999997</v>
      </c>
    </row>
    <row r="582" spans="1:8" ht="62.4" outlineLevel="1">
      <c r="A582" s="292">
        <v>572</v>
      </c>
      <c r="B582" s="284" t="s">
        <v>566</v>
      </c>
      <c r="C582" s="285" t="s">
        <v>567</v>
      </c>
      <c r="D582" s="285"/>
      <c r="E582" s="285"/>
      <c r="F582" s="204">
        <v>75235581</v>
      </c>
      <c r="G582" s="204">
        <v>57938603</v>
      </c>
      <c r="H582" s="204">
        <v>56480761</v>
      </c>
    </row>
    <row r="583" spans="1:8" ht="109.2" outlineLevel="2">
      <c r="A583" s="292">
        <v>573</v>
      </c>
      <c r="B583" s="286" t="s">
        <v>568</v>
      </c>
      <c r="C583" s="285" t="s">
        <v>569</v>
      </c>
      <c r="D583" s="285"/>
      <c r="E583" s="285"/>
      <c r="F583" s="204">
        <v>11803546</v>
      </c>
      <c r="G583" s="204">
        <v>9147748</v>
      </c>
      <c r="H583" s="204">
        <v>8852660</v>
      </c>
    </row>
    <row r="584" spans="1:8" ht="15.6" outlineLevel="3">
      <c r="A584" s="292">
        <v>574</v>
      </c>
      <c r="B584" s="284" t="s">
        <v>548</v>
      </c>
      <c r="C584" s="285" t="s">
        <v>569</v>
      </c>
      <c r="D584" s="285" t="s">
        <v>549</v>
      </c>
      <c r="E584" s="285"/>
      <c r="F584" s="204">
        <v>11803546</v>
      </c>
      <c r="G584" s="204">
        <v>9147748</v>
      </c>
      <c r="H584" s="204">
        <v>8852660</v>
      </c>
    </row>
    <row r="585" spans="1:8" ht="15.6" outlineLevel="4">
      <c r="A585" s="292">
        <v>575</v>
      </c>
      <c r="B585" s="284" t="s">
        <v>570</v>
      </c>
      <c r="C585" s="285" t="s">
        <v>569</v>
      </c>
      <c r="D585" s="285" t="s">
        <v>571</v>
      </c>
      <c r="E585" s="285"/>
      <c r="F585" s="204">
        <v>11803546</v>
      </c>
      <c r="G585" s="204">
        <v>9147748</v>
      </c>
      <c r="H585" s="204">
        <v>8852660</v>
      </c>
    </row>
    <row r="586" spans="1:8" ht="46.8" outlineLevel="5">
      <c r="A586" s="292">
        <v>576</v>
      </c>
      <c r="B586" s="284" t="s">
        <v>513</v>
      </c>
      <c r="C586" s="285" t="s">
        <v>569</v>
      </c>
      <c r="D586" s="285" t="s">
        <v>571</v>
      </c>
      <c r="E586" s="285" t="s">
        <v>514</v>
      </c>
      <c r="F586" s="204">
        <v>11803546</v>
      </c>
      <c r="G586" s="204">
        <v>9147748</v>
      </c>
      <c r="H586" s="204">
        <v>8852660</v>
      </c>
    </row>
    <row r="587" spans="1:8" ht="46.8" outlineLevel="6">
      <c r="A587" s="292">
        <v>577</v>
      </c>
      <c r="B587" s="284" t="s">
        <v>515</v>
      </c>
      <c r="C587" s="285" t="s">
        <v>569</v>
      </c>
      <c r="D587" s="285" t="s">
        <v>571</v>
      </c>
      <c r="E587" s="285" t="s">
        <v>516</v>
      </c>
      <c r="F587" s="204">
        <v>11803546</v>
      </c>
      <c r="G587" s="204">
        <v>9147748</v>
      </c>
      <c r="H587" s="204">
        <v>8852660</v>
      </c>
    </row>
    <row r="588" spans="1:8" ht="109.2" outlineLevel="2">
      <c r="A588" s="292">
        <v>578</v>
      </c>
      <c r="B588" s="286" t="s">
        <v>574</v>
      </c>
      <c r="C588" s="285" t="s">
        <v>575</v>
      </c>
      <c r="D588" s="285"/>
      <c r="E588" s="285"/>
      <c r="F588" s="204">
        <v>47500135</v>
      </c>
      <c r="G588" s="204">
        <v>36045355</v>
      </c>
      <c r="H588" s="204">
        <v>34882601</v>
      </c>
    </row>
    <row r="589" spans="1:8" ht="15.6" outlineLevel="3">
      <c r="A589" s="292">
        <v>579</v>
      </c>
      <c r="B589" s="284" t="s">
        <v>548</v>
      </c>
      <c r="C589" s="285" t="s">
        <v>575</v>
      </c>
      <c r="D589" s="285" t="s">
        <v>549</v>
      </c>
      <c r="E589" s="285"/>
      <c r="F589" s="204">
        <v>47500135</v>
      </c>
      <c r="G589" s="204">
        <v>36045355</v>
      </c>
      <c r="H589" s="204">
        <v>34882601</v>
      </c>
    </row>
    <row r="590" spans="1:8" ht="15.6" outlineLevel="4">
      <c r="A590" s="292">
        <v>580</v>
      </c>
      <c r="B590" s="284" t="s">
        <v>409</v>
      </c>
      <c r="C590" s="285" t="s">
        <v>575</v>
      </c>
      <c r="D590" s="285" t="s">
        <v>576</v>
      </c>
      <c r="E590" s="285"/>
      <c r="F590" s="204">
        <v>47500135</v>
      </c>
      <c r="G590" s="204">
        <v>36045355</v>
      </c>
      <c r="H590" s="204">
        <v>34882601</v>
      </c>
    </row>
    <row r="591" spans="1:8" ht="46.8" outlineLevel="5">
      <c r="A591" s="292">
        <v>581</v>
      </c>
      <c r="B591" s="284" t="s">
        <v>513</v>
      </c>
      <c r="C591" s="285" t="s">
        <v>575</v>
      </c>
      <c r="D591" s="285" t="s">
        <v>576</v>
      </c>
      <c r="E591" s="285" t="s">
        <v>514</v>
      </c>
      <c r="F591" s="204">
        <v>47500135</v>
      </c>
      <c r="G591" s="204">
        <v>36045355</v>
      </c>
      <c r="H591" s="204">
        <v>34882601</v>
      </c>
    </row>
    <row r="592" spans="1:8" ht="15.6" outlineLevel="6">
      <c r="A592" s="292">
        <v>582</v>
      </c>
      <c r="B592" s="284" t="s">
        <v>517</v>
      </c>
      <c r="C592" s="285" t="s">
        <v>575</v>
      </c>
      <c r="D592" s="285" t="s">
        <v>576</v>
      </c>
      <c r="E592" s="285" t="s">
        <v>518</v>
      </c>
      <c r="F592" s="204">
        <v>47500135</v>
      </c>
      <c r="G592" s="204">
        <v>36045355</v>
      </c>
      <c r="H592" s="204">
        <v>34882601</v>
      </c>
    </row>
    <row r="593" spans="1:8" ht="109.2" outlineLevel="2">
      <c r="A593" s="292">
        <v>583</v>
      </c>
      <c r="B593" s="286" t="s">
        <v>572</v>
      </c>
      <c r="C593" s="285" t="s">
        <v>573</v>
      </c>
      <c r="D593" s="285"/>
      <c r="E593" s="285"/>
      <c r="F593" s="204">
        <v>15931900</v>
      </c>
      <c r="G593" s="204">
        <v>12745500</v>
      </c>
      <c r="H593" s="204">
        <v>12745500</v>
      </c>
    </row>
    <row r="594" spans="1:8" ht="15.6" outlineLevel="3">
      <c r="A594" s="292">
        <v>584</v>
      </c>
      <c r="B594" s="284" t="s">
        <v>548</v>
      </c>
      <c r="C594" s="285" t="s">
        <v>573</v>
      </c>
      <c r="D594" s="285" t="s">
        <v>549</v>
      </c>
      <c r="E594" s="285"/>
      <c r="F594" s="204">
        <v>15931900</v>
      </c>
      <c r="G594" s="204">
        <v>12745500</v>
      </c>
      <c r="H594" s="204">
        <v>12745500</v>
      </c>
    </row>
    <row r="595" spans="1:8" ht="15.6" outlineLevel="4">
      <c r="A595" s="292">
        <v>585</v>
      </c>
      <c r="B595" s="284" t="s">
        <v>570</v>
      </c>
      <c r="C595" s="285" t="s">
        <v>573</v>
      </c>
      <c r="D595" s="285" t="s">
        <v>571</v>
      </c>
      <c r="E595" s="285"/>
      <c r="F595" s="204">
        <v>15931900</v>
      </c>
      <c r="G595" s="204">
        <v>12745500</v>
      </c>
      <c r="H595" s="204">
        <v>12745500</v>
      </c>
    </row>
    <row r="596" spans="1:8" ht="46.8" outlineLevel="5">
      <c r="A596" s="292">
        <v>586</v>
      </c>
      <c r="B596" s="284" t="s">
        <v>513</v>
      </c>
      <c r="C596" s="285" t="s">
        <v>573</v>
      </c>
      <c r="D596" s="285" t="s">
        <v>571</v>
      </c>
      <c r="E596" s="285" t="s">
        <v>514</v>
      </c>
      <c r="F596" s="204">
        <v>15931900</v>
      </c>
      <c r="G596" s="204">
        <v>12745500</v>
      </c>
      <c r="H596" s="204">
        <v>12745500</v>
      </c>
    </row>
    <row r="597" spans="1:8" ht="46.8" outlineLevel="6">
      <c r="A597" s="292">
        <v>587</v>
      </c>
      <c r="B597" s="284" t="s">
        <v>515</v>
      </c>
      <c r="C597" s="285" t="s">
        <v>573</v>
      </c>
      <c r="D597" s="285" t="s">
        <v>571</v>
      </c>
      <c r="E597" s="285" t="s">
        <v>516</v>
      </c>
      <c r="F597" s="204">
        <v>15931900</v>
      </c>
      <c r="G597" s="204">
        <v>12745500</v>
      </c>
      <c r="H597" s="204">
        <v>12745500</v>
      </c>
    </row>
    <row r="598" spans="1:8" ht="31.2" outlineLevel="1">
      <c r="A598" s="292">
        <v>588</v>
      </c>
      <c r="B598" s="284" t="s">
        <v>558</v>
      </c>
      <c r="C598" s="285" t="s">
        <v>559</v>
      </c>
      <c r="D598" s="285"/>
      <c r="E598" s="285"/>
      <c r="F598" s="204">
        <v>556.16</v>
      </c>
      <c r="G598" s="204">
        <v>20000</v>
      </c>
      <c r="H598" s="204">
        <v>20000</v>
      </c>
    </row>
    <row r="599" spans="1:8" ht="62.4" outlineLevel="2">
      <c r="A599" s="292">
        <v>589</v>
      </c>
      <c r="B599" s="284" t="s">
        <v>560</v>
      </c>
      <c r="C599" s="285" t="s">
        <v>561</v>
      </c>
      <c r="D599" s="285"/>
      <c r="E599" s="285"/>
      <c r="F599" s="204">
        <v>556.16</v>
      </c>
      <c r="G599" s="204">
        <v>20000</v>
      </c>
      <c r="H599" s="204">
        <v>20000</v>
      </c>
    </row>
    <row r="600" spans="1:8" ht="31.2" outlineLevel="3">
      <c r="A600" s="292">
        <v>590</v>
      </c>
      <c r="B600" s="284" t="s">
        <v>562</v>
      </c>
      <c r="C600" s="285" t="s">
        <v>561</v>
      </c>
      <c r="D600" s="285" t="s">
        <v>563</v>
      </c>
      <c r="E600" s="285"/>
      <c r="F600" s="204">
        <v>556.16</v>
      </c>
      <c r="G600" s="204">
        <v>20000</v>
      </c>
      <c r="H600" s="204">
        <v>20000</v>
      </c>
    </row>
    <row r="601" spans="1:8" ht="15.6" outlineLevel="4">
      <c r="A601" s="292">
        <v>591</v>
      </c>
      <c r="B601" s="284" t="s">
        <v>564</v>
      </c>
      <c r="C601" s="285" t="s">
        <v>561</v>
      </c>
      <c r="D601" s="285" t="s">
        <v>565</v>
      </c>
      <c r="E601" s="285"/>
      <c r="F601" s="204">
        <v>556.16</v>
      </c>
      <c r="G601" s="204">
        <v>20000</v>
      </c>
      <c r="H601" s="204">
        <v>20000</v>
      </c>
    </row>
    <row r="602" spans="1:8" ht="31.2" outlineLevel="5">
      <c r="A602" s="292">
        <v>592</v>
      </c>
      <c r="B602" s="284" t="s">
        <v>509</v>
      </c>
      <c r="C602" s="285" t="s">
        <v>561</v>
      </c>
      <c r="D602" s="285" t="s">
        <v>565</v>
      </c>
      <c r="E602" s="285" t="s">
        <v>510</v>
      </c>
      <c r="F602" s="204">
        <v>556.16</v>
      </c>
      <c r="G602" s="204">
        <v>20000</v>
      </c>
      <c r="H602" s="204">
        <v>20000</v>
      </c>
    </row>
    <row r="603" spans="1:8" ht="31.2" outlineLevel="6">
      <c r="A603" s="292">
        <v>593</v>
      </c>
      <c r="B603" s="284" t="s">
        <v>511</v>
      </c>
      <c r="C603" s="285" t="s">
        <v>561</v>
      </c>
      <c r="D603" s="285" t="s">
        <v>565</v>
      </c>
      <c r="E603" s="285" t="s">
        <v>512</v>
      </c>
      <c r="F603" s="204">
        <v>556.16</v>
      </c>
      <c r="G603" s="204">
        <v>20000</v>
      </c>
      <c r="H603" s="204">
        <v>20000</v>
      </c>
    </row>
    <row r="604" spans="1:8" ht="31.2" outlineLevel="1">
      <c r="A604" s="292">
        <v>594</v>
      </c>
      <c r="B604" s="284" t="s">
        <v>531</v>
      </c>
      <c r="C604" s="285" t="s">
        <v>532</v>
      </c>
      <c r="D604" s="285"/>
      <c r="E604" s="285"/>
      <c r="F604" s="204">
        <v>11004705.93</v>
      </c>
      <c r="G604" s="204">
        <v>10805991.02</v>
      </c>
      <c r="H604" s="204">
        <v>10606366.800000001</v>
      </c>
    </row>
    <row r="605" spans="1:8" ht="78" outlineLevel="2">
      <c r="A605" s="292">
        <v>595</v>
      </c>
      <c r="B605" s="284" t="s">
        <v>533</v>
      </c>
      <c r="C605" s="285" t="s">
        <v>534</v>
      </c>
      <c r="D605" s="285"/>
      <c r="E605" s="285"/>
      <c r="F605" s="204">
        <v>7878988.5300000003</v>
      </c>
      <c r="G605" s="204">
        <v>7785345.0199999996</v>
      </c>
      <c r="H605" s="204">
        <v>7585720.7999999998</v>
      </c>
    </row>
    <row r="606" spans="1:8" ht="78" outlineLevel="3">
      <c r="A606" s="292">
        <v>596</v>
      </c>
      <c r="B606" s="284" t="s">
        <v>535</v>
      </c>
      <c r="C606" s="285" t="s">
        <v>534</v>
      </c>
      <c r="D606" s="285" t="s">
        <v>256</v>
      </c>
      <c r="E606" s="285"/>
      <c r="F606" s="204">
        <v>7415449.6699999999</v>
      </c>
      <c r="G606" s="204">
        <v>7388871.0300000003</v>
      </c>
      <c r="H606" s="204">
        <v>7388871.0800000001</v>
      </c>
    </row>
    <row r="607" spans="1:8" ht="31.2" outlineLevel="4">
      <c r="A607" s="292">
        <v>597</v>
      </c>
      <c r="B607" s="284" t="s">
        <v>536</v>
      </c>
      <c r="C607" s="285" t="s">
        <v>534</v>
      </c>
      <c r="D607" s="285" t="s">
        <v>278</v>
      </c>
      <c r="E607" s="285"/>
      <c r="F607" s="204">
        <v>7415449.6699999999</v>
      </c>
      <c r="G607" s="204">
        <v>7388871.0300000003</v>
      </c>
      <c r="H607" s="204">
        <v>7388871.0800000001</v>
      </c>
    </row>
    <row r="608" spans="1:8" ht="15.6" outlineLevel="5">
      <c r="A608" s="292">
        <v>598</v>
      </c>
      <c r="B608" s="284" t="s">
        <v>421</v>
      </c>
      <c r="C608" s="285" t="s">
        <v>534</v>
      </c>
      <c r="D608" s="285" t="s">
        <v>278</v>
      </c>
      <c r="E608" s="285" t="s">
        <v>422</v>
      </c>
      <c r="F608" s="204">
        <v>7415449.6699999999</v>
      </c>
      <c r="G608" s="204">
        <v>7388871.0300000003</v>
      </c>
      <c r="H608" s="204">
        <v>7388871.0800000001</v>
      </c>
    </row>
    <row r="609" spans="1:8" ht="46.8" outlineLevel="6">
      <c r="A609" s="292">
        <v>599</v>
      </c>
      <c r="B609" s="284" t="s">
        <v>431</v>
      </c>
      <c r="C609" s="285" t="s">
        <v>534</v>
      </c>
      <c r="D609" s="285" t="s">
        <v>278</v>
      </c>
      <c r="E609" s="285" t="s">
        <v>432</v>
      </c>
      <c r="F609" s="204">
        <v>7415449.6699999999</v>
      </c>
      <c r="G609" s="204">
        <v>7388871.0300000003</v>
      </c>
      <c r="H609" s="204">
        <v>7388871.0800000001</v>
      </c>
    </row>
    <row r="610" spans="1:8" ht="31.2" outlineLevel="3">
      <c r="A610" s="292">
        <v>600</v>
      </c>
      <c r="B610" s="284" t="s">
        <v>537</v>
      </c>
      <c r="C610" s="285" t="s">
        <v>534</v>
      </c>
      <c r="D610" s="285" t="s">
        <v>538</v>
      </c>
      <c r="E610" s="285"/>
      <c r="F610" s="204">
        <v>463538.86</v>
      </c>
      <c r="G610" s="204">
        <v>396473.99</v>
      </c>
      <c r="H610" s="204">
        <v>196849.72</v>
      </c>
    </row>
    <row r="611" spans="1:8" ht="31.2" outlineLevel="4">
      <c r="A611" s="292">
        <v>601</v>
      </c>
      <c r="B611" s="284" t="s">
        <v>539</v>
      </c>
      <c r="C611" s="285" t="s">
        <v>534</v>
      </c>
      <c r="D611" s="285" t="s">
        <v>259</v>
      </c>
      <c r="E611" s="285"/>
      <c r="F611" s="204">
        <v>463538.86</v>
      </c>
      <c r="G611" s="204">
        <v>396473.99</v>
      </c>
      <c r="H611" s="204">
        <v>196849.72</v>
      </c>
    </row>
    <row r="612" spans="1:8" ht="15.6" outlineLevel="5">
      <c r="A612" s="292">
        <v>602</v>
      </c>
      <c r="B612" s="284" t="s">
        <v>421</v>
      </c>
      <c r="C612" s="285" t="s">
        <v>534</v>
      </c>
      <c r="D612" s="285" t="s">
        <v>259</v>
      </c>
      <c r="E612" s="285" t="s">
        <v>422</v>
      </c>
      <c r="F612" s="204">
        <v>463538.86</v>
      </c>
      <c r="G612" s="204">
        <v>396473.99</v>
      </c>
      <c r="H612" s="204">
        <v>196849.72</v>
      </c>
    </row>
    <row r="613" spans="1:8" ht="46.8" outlineLevel="6">
      <c r="A613" s="292">
        <v>603</v>
      </c>
      <c r="B613" s="284" t="s">
        <v>431</v>
      </c>
      <c r="C613" s="285" t="s">
        <v>534</v>
      </c>
      <c r="D613" s="285" t="s">
        <v>259</v>
      </c>
      <c r="E613" s="285" t="s">
        <v>432</v>
      </c>
      <c r="F613" s="204">
        <v>463538.86</v>
      </c>
      <c r="G613" s="204">
        <v>396473.99</v>
      </c>
      <c r="H613" s="204">
        <v>196849.72</v>
      </c>
    </row>
    <row r="614" spans="1:8" ht="78" outlineLevel="2">
      <c r="A614" s="292">
        <v>604</v>
      </c>
      <c r="B614" s="284" t="s">
        <v>540</v>
      </c>
      <c r="C614" s="285" t="s">
        <v>541</v>
      </c>
      <c r="D614" s="285"/>
      <c r="E614" s="285"/>
      <c r="F614" s="204">
        <v>3020646</v>
      </c>
      <c r="G614" s="204">
        <v>3020646</v>
      </c>
      <c r="H614" s="204">
        <v>3020646</v>
      </c>
    </row>
    <row r="615" spans="1:8" ht="78" outlineLevel="3">
      <c r="A615" s="292">
        <v>605</v>
      </c>
      <c r="B615" s="284" t="s">
        <v>535</v>
      </c>
      <c r="C615" s="285" t="s">
        <v>541</v>
      </c>
      <c r="D615" s="285" t="s">
        <v>256</v>
      </c>
      <c r="E615" s="285"/>
      <c r="F615" s="204">
        <v>2600132.38</v>
      </c>
      <c r="G615" s="204">
        <v>2901646</v>
      </c>
      <c r="H615" s="204">
        <v>2901646</v>
      </c>
    </row>
    <row r="616" spans="1:8" ht="31.2" outlineLevel="4">
      <c r="A616" s="292">
        <v>606</v>
      </c>
      <c r="B616" s="284" t="s">
        <v>536</v>
      </c>
      <c r="C616" s="285" t="s">
        <v>541</v>
      </c>
      <c r="D616" s="285" t="s">
        <v>278</v>
      </c>
      <c r="E616" s="285"/>
      <c r="F616" s="204">
        <v>2600132.38</v>
      </c>
      <c r="G616" s="204">
        <v>2901646</v>
      </c>
      <c r="H616" s="204">
        <v>2901646</v>
      </c>
    </row>
    <row r="617" spans="1:8" ht="15.6" outlineLevel="5">
      <c r="A617" s="292">
        <v>607</v>
      </c>
      <c r="B617" s="284" t="s">
        <v>421</v>
      </c>
      <c r="C617" s="285" t="s">
        <v>541</v>
      </c>
      <c r="D617" s="285" t="s">
        <v>278</v>
      </c>
      <c r="E617" s="285" t="s">
        <v>422</v>
      </c>
      <c r="F617" s="204">
        <v>2600132.38</v>
      </c>
      <c r="G617" s="204">
        <v>2901646</v>
      </c>
      <c r="H617" s="204">
        <v>2901646</v>
      </c>
    </row>
    <row r="618" spans="1:8" ht="46.8" outlineLevel="6">
      <c r="A618" s="292">
        <v>608</v>
      </c>
      <c r="B618" s="284" t="s">
        <v>431</v>
      </c>
      <c r="C618" s="285" t="s">
        <v>541</v>
      </c>
      <c r="D618" s="285" t="s">
        <v>278</v>
      </c>
      <c r="E618" s="285" t="s">
        <v>432</v>
      </c>
      <c r="F618" s="204">
        <v>2600132.38</v>
      </c>
      <c r="G618" s="204">
        <v>2901646</v>
      </c>
      <c r="H618" s="204">
        <v>2901646</v>
      </c>
    </row>
    <row r="619" spans="1:8" ht="31.2" outlineLevel="3">
      <c r="A619" s="292">
        <v>609</v>
      </c>
      <c r="B619" s="284" t="s">
        <v>537</v>
      </c>
      <c r="C619" s="285" t="s">
        <v>541</v>
      </c>
      <c r="D619" s="285" t="s">
        <v>538</v>
      </c>
      <c r="E619" s="285"/>
      <c r="F619" s="204">
        <v>420513.62</v>
      </c>
      <c r="G619" s="204">
        <v>119000</v>
      </c>
      <c r="H619" s="204">
        <v>119000</v>
      </c>
    </row>
    <row r="620" spans="1:8" ht="31.2" outlineLevel="4">
      <c r="A620" s="292">
        <v>610</v>
      </c>
      <c r="B620" s="284" t="s">
        <v>539</v>
      </c>
      <c r="C620" s="285" t="s">
        <v>541</v>
      </c>
      <c r="D620" s="285" t="s">
        <v>259</v>
      </c>
      <c r="E620" s="285"/>
      <c r="F620" s="204">
        <v>420513.62</v>
      </c>
      <c r="G620" s="204">
        <v>119000</v>
      </c>
      <c r="H620" s="204">
        <v>119000</v>
      </c>
    </row>
    <row r="621" spans="1:8" ht="15.6" outlineLevel="5">
      <c r="A621" s="292">
        <v>611</v>
      </c>
      <c r="B621" s="284" t="s">
        <v>421</v>
      </c>
      <c r="C621" s="285" t="s">
        <v>541</v>
      </c>
      <c r="D621" s="285" t="s">
        <v>259</v>
      </c>
      <c r="E621" s="285" t="s">
        <v>422</v>
      </c>
      <c r="F621" s="204">
        <v>420513.62</v>
      </c>
      <c r="G621" s="204">
        <v>119000</v>
      </c>
      <c r="H621" s="204">
        <v>119000</v>
      </c>
    </row>
    <row r="622" spans="1:8" ht="46.8" outlineLevel="6">
      <c r="A622" s="292">
        <v>612</v>
      </c>
      <c r="B622" s="284" t="s">
        <v>431</v>
      </c>
      <c r="C622" s="285" t="s">
        <v>541</v>
      </c>
      <c r="D622" s="285" t="s">
        <v>259</v>
      </c>
      <c r="E622" s="285" t="s">
        <v>432</v>
      </c>
      <c r="F622" s="204">
        <v>420513.62</v>
      </c>
      <c r="G622" s="204">
        <v>119000</v>
      </c>
      <c r="H622" s="204">
        <v>119000</v>
      </c>
    </row>
    <row r="623" spans="1:8" ht="249.6" outlineLevel="2">
      <c r="A623" s="292">
        <v>613</v>
      </c>
      <c r="B623" s="286" t="s">
        <v>1294</v>
      </c>
      <c r="C623" s="285" t="s">
        <v>1295</v>
      </c>
      <c r="D623" s="285"/>
      <c r="E623" s="285"/>
      <c r="F623" s="204">
        <v>77712.98</v>
      </c>
      <c r="G623" s="204">
        <v>0</v>
      </c>
      <c r="H623" s="204">
        <v>0</v>
      </c>
    </row>
    <row r="624" spans="1:8" ht="78" outlineLevel="3">
      <c r="A624" s="292">
        <v>614</v>
      </c>
      <c r="B624" s="284" t="s">
        <v>535</v>
      </c>
      <c r="C624" s="285" t="s">
        <v>1295</v>
      </c>
      <c r="D624" s="285" t="s">
        <v>256</v>
      </c>
      <c r="E624" s="285"/>
      <c r="F624" s="204">
        <v>77712.98</v>
      </c>
      <c r="G624" s="204">
        <v>0</v>
      </c>
      <c r="H624" s="204">
        <v>0</v>
      </c>
    </row>
    <row r="625" spans="1:8" ht="31.2" outlineLevel="4">
      <c r="A625" s="292">
        <v>615</v>
      </c>
      <c r="B625" s="284" t="s">
        <v>536</v>
      </c>
      <c r="C625" s="285" t="s">
        <v>1295</v>
      </c>
      <c r="D625" s="285" t="s">
        <v>278</v>
      </c>
      <c r="E625" s="285"/>
      <c r="F625" s="204">
        <v>77712.98</v>
      </c>
      <c r="G625" s="204">
        <v>0</v>
      </c>
      <c r="H625" s="204">
        <v>0</v>
      </c>
    </row>
    <row r="626" spans="1:8" ht="15.6" outlineLevel="5">
      <c r="A626" s="292">
        <v>616</v>
      </c>
      <c r="B626" s="284" t="s">
        <v>421</v>
      </c>
      <c r="C626" s="285" t="s">
        <v>1295</v>
      </c>
      <c r="D626" s="285" t="s">
        <v>278</v>
      </c>
      <c r="E626" s="285" t="s">
        <v>422</v>
      </c>
      <c r="F626" s="204">
        <v>77712.98</v>
      </c>
      <c r="G626" s="204">
        <v>0</v>
      </c>
      <c r="H626" s="204">
        <v>0</v>
      </c>
    </row>
    <row r="627" spans="1:8" ht="46.8" outlineLevel="6">
      <c r="A627" s="292">
        <v>617</v>
      </c>
      <c r="B627" s="284" t="s">
        <v>431</v>
      </c>
      <c r="C627" s="285" t="s">
        <v>1295</v>
      </c>
      <c r="D627" s="285" t="s">
        <v>278</v>
      </c>
      <c r="E627" s="285" t="s">
        <v>432</v>
      </c>
      <c r="F627" s="204">
        <v>77712.98</v>
      </c>
      <c r="G627" s="204">
        <v>0</v>
      </c>
      <c r="H627" s="204">
        <v>0</v>
      </c>
    </row>
    <row r="628" spans="1:8" ht="249.6" outlineLevel="2">
      <c r="A628" s="292">
        <v>618</v>
      </c>
      <c r="B628" s="286" t="s">
        <v>1296</v>
      </c>
      <c r="C628" s="285" t="s">
        <v>1297</v>
      </c>
      <c r="D628" s="285"/>
      <c r="E628" s="285"/>
      <c r="F628" s="204">
        <v>27358.42</v>
      </c>
      <c r="G628" s="204">
        <v>0</v>
      </c>
      <c r="H628" s="204">
        <v>0</v>
      </c>
    </row>
    <row r="629" spans="1:8" ht="78" outlineLevel="3">
      <c r="A629" s="292">
        <v>619</v>
      </c>
      <c r="B629" s="284" t="s">
        <v>535</v>
      </c>
      <c r="C629" s="285" t="s">
        <v>1297</v>
      </c>
      <c r="D629" s="285" t="s">
        <v>256</v>
      </c>
      <c r="E629" s="285"/>
      <c r="F629" s="204">
        <v>27358.42</v>
      </c>
      <c r="G629" s="204">
        <v>0</v>
      </c>
      <c r="H629" s="204">
        <v>0</v>
      </c>
    </row>
    <row r="630" spans="1:8" ht="31.2" outlineLevel="4">
      <c r="A630" s="292">
        <v>620</v>
      </c>
      <c r="B630" s="284" t="s">
        <v>536</v>
      </c>
      <c r="C630" s="285" t="s">
        <v>1297</v>
      </c>
      <c r="D630" s="285" t="s">
        <v>278</v>
      </c>
      <c r="E630" s="285"/>
      <c r="F630" s="204">
        <v>27358.42</v>
      </c>
      <c r="G630" s="204">
        <v>0</v>
      </c>
      <c r="H630" s="204">
        <v>0</v>
      </c>
    </row>
    <row r="631" spans="1:8" ht="15.6" outlineLevel="5">
      <c r="A631" s="292">
        <v>621</v>
      </c>
      <c r="B631" s="284" t="s">
        <v>421</v>
      </c>
      <c r="C631" s="285" t="s">
        <v>1297</v>
      </c>
      <c r="D631" s="285" t="s">
        <v>278</v>
      </c>
      <c r="E631" s="285" t="s">
        <v>422</v>
      </c>
      <c r="F631" s="204">
        <v>27358.42</v>
      </c>
      <c r="G631" s="204">
        <v>0</v>
      </c>
      <c r="H631" s="204">
        <v>0</v>
      </c>
    </row>
    <row r="632" spans="1:8" ht="46.8" outlineLevel="6">
      <c r="A632" s="292">
        <v>622</v>
      </c>
      <c r="B632" s="284" t="s">
        <v>431</v>
      </c>
      <c r="C632" s="285" t="s">
        <v>1297</v>
      </c>
      <c r="D632" s="285" t="s">
        <v>278</v>
      </c>
      <c r="E632" s="285" t="s">
        <v>432</v>
      </c>
      <c r="F632" s="204">
        <v>27358.42</v>
      </c>
      <c r="G632" s="204">
        <v>0</v>
      </c>
      <c r="H632" s="204">
        <v>0</v>
      </c>
    </row>
    <row r="633" spans="1:8" ht="46.8">
      <c r="A633" s="292">
        <v>623</v>
      </c>
      <c r="B633" s="284" t="s">
        <v>669</v>
      </c>
      <c r="C633" s="285" t="s">
        <v>670</v>
      </c>
      <c r="D633" s="285"/>
      <c r="E633" s="285"/>
      <c r="F633" s="204">
        <v>47257954.450000003</v>
      </c>
      <c r="G633" s="204">
        <v>43910002</v>
      </c>
      <c r="H633" s="204">
        <v>43910002</v>
      </c>
    </row>
    <row r="634" spans="1:8" ht="31.2" outlineLevel="1">
      <c r="A634" s="292">
        <v>624</v>
      </c>
      <c r="B634" s="284" t="s">
        <v>671</v>
      </c>
      <c r="C634" s="285" t="s">
        <v>672</v>
      </c>
      <c r="D634" s="285"/>
      <c r="E634" s="285"/>
      <c r="F634" s="204">
        <v>42708048.670000002</v>
      </c>
      <c r="G634" s="204">
        <v>39349900</v>
      </c>
      <c r="H634" s="204">
        <v>39349900</v>
      </c>
    </row>
    <row r="635" spans="1:8" ht="109.2" outlineLevel="2">
      <c r="A635" s="292">
        <v>625</v>
      </c>
      <c r="B635" s="286" t="s">
        <v>673</v>
      </c>
      <c r="C635" s="285" t="s">
        <v>674</v>
      </c>
      <c r="D635" s="285"/>
      <c r="E635" s="285"/>
      <c r="F635" s="204">
        <v>0</v>
      </c>
      <c r="G635" s="204">
        <v>300000</v>
      </c>
      <c r="H635" s="204">
        <v>300000</v>
      </c>
    </row>
    <row r="636" spans="1:8" ht="31.2" outlineLevel="3">
      <c r="A636" s="292">
        <v>626</v>
      </c>
      <c r="B636" s="284" t="s">
        <v>537</v>
      </c>
      <c r="C636" s="285" t="s">
        <v>674</v>
      </c>
      <c r="D636" s="285" t="s">
        <v>538</v>
      </c>
      <c r="E636" s="285"/>
      <c r="F636" s="204">
        <v>0</v>
      </c>
      <c r="G636" s="204">
        <v>300000</v>
      </c>
      <c r="H636" s="204">
        <v>300000</v>
      </c>
    </row>
    <row r="637" spans="1:8" ht="31.2" outlineLevel="4">
      <c r="A637" s="292">
        <v>627</v>
      </c>
      <c r="B637" s="284" t="s">
        <v>539</v>
      </c>
      <c r="C637" s="285" t="s">
        <v>674</v>
      </c>
      <c r="D637" s="285" t="s">
        <v>259</v>
      </c>
      <c r="E637" s="285"/>
      <c r="F637" s="204">
        <v>0</v>
      </c>
      <c r="G637" s="204">
        <v>300000</v>
      </c>
      <c r="H637" s="204">
        <v>300000</v>
      </c>
    </row>
    <row r="638" spans="1:8" ht="15.6" outlineLevel="5">
      <c r="A638" s="292">
        <v>628</v>
      </c>
      <c r="B638" s="284" t="s">
        <v>459</v>
      </c>
      <c r="C638" s="285" t="s">
        <v>674</v>
      </c>
      <c r="D638" s="285" t="s">
        <v>259</v>
      </c>
      <c r="E638" s="285" t="s">
        <v>460</v>
      </c>
      <c r="F638" s="204">
        <v>0</v>
      </c>
      <c r="G638" s="204">
        <v>300000</v>
      </c>
      <c r="H638" s="204">
        <v>300000</v>
      </c>
    </row>
    <row r="639" spans="1:8" ht="15.6" outlineLevel="6">
      <c r="A639" s="292">
        <v>629</v>
      </c>
      <c r="B639" s="284" t="s">
        <v>463</v>
      </c>
      <c r="C639" s="285" t="s">
        <v>674</v>
      </c>
      <c r="D639" s="285" t="s">
        <v>259</v>
      </c>
      <c r="E639" s="285" t="s">
        <v>464</v>
      </c>
      <c r="F639" s="204">
        <v>0</v>
      </c>
      <c r="G639" s="204">
        <v>300000</v>
      </c>
      <c r="H639" s="204">
        <v>300000</v>
      </c>
    </row>
    <row r="640" spans="1:8" ht="171.6" outlineLevel="2">
      <c r="A640" s="292">
        <v>630</v>
      </c>
      <c r="B640" s="286" t="s">
        <v>675</v>
      </c>
      <c r="C640" s="285" t="s">
        <v>676</v>
      </c>
      <c r="D640" s="285"/>
      <c r="E640" s="285"/>
      <c r="F640" s="204">
        <v>38356400</v>
      </c>
      <c r="G640" s="204">
        <v>39049900</v>
      </c>
      <c r="H640" s="204">
        <v>39049900</v>
      </c>
    </row>
    <row r="641" spans="1:8" ht="15.6" outlineLevel="3">
      <c r="A641" s="292">
        <v>631</v>
      </c>
      <c r="B641" s="284" t="s">
        <v>592</v>
      </c>
      <c r="C641" s="285" t="s">
        <v>676</v>
      </c>
      <c r="D641" s="285" t="s">
        <v>593</v>
      </c>
      <c r="E641" s="285"/>
      <c r="F641" s="204">
        <v>38356400</v>
      </c>
      <c r="G641" s="204">
        <v>39049900</v>
      </c>
      <c r="H641" s="204">
        <v>39049900</v>
      </c>
    </row>
    <row r="642" spans="1:8" ht="62.4" outlineLevel="4">
      <c r="A642" s="292">
        <v>632</v>
      </c>
      <c r="B642" s="284" t="s">
        <v>618</v>
      </c>
      <c r="C642" s="285" t="s">
        <v>676</v>
      </c>
      <c r="D642" s="285" t="s">
        <v>619</v>
      </c>
      <c r="E642" s="285"/>
      <c r="F642" s="204">
        <v>38356400</v>
      </c>
      <c r="G642" s="204">
        <v>39049900</v>
      </c>
      <c r="H642" s="204">
        <v>39049900</v>
      </c>
    </row>
    <row r="643" spans="1:8" ht="15.6" outlineLevel="5">
      <c r="A643" s="292">
        <v>633</v>
      </c>
      <c r="B643" s="284" t="s">
        <v>459</v>
      </c>
      <c r="C643" s="285" t="s">
        <v>676</v>
      </c>
      <c r="D643" s="285" t="s">
        <v>619</v>
      </c>
      <c r="E643" s="285" t="s">
        <v>460</v>
      </c>
      <c r="F643" s="204">
        <v>38356400</v>
      </c>
      <c r="G643" s="204">
        <v>39049900</v>
      </c>
      <c r="H643" s="204">
        <v>39049900</v>
      </c>
    </row>
    <row r="644" spans="1:8" ht="15.6" outlineLevel="6">
      <c r="A644" s="292">
        <v>634</v>
      </c>
      <c r="B644" s="284" t="s">
        <v>463</v>
      </c>
      <c r="C644" s="285" t="s">
        <v>676</v>
      </c>
      <c r="D644" s="285" t="s">
        <v>619</v>
      </c>
      <c r="E644" s="285" t="s">
        <v>464</v>
      </c>
      <c r="F644" s="204">
        <v>38356400</v>
      </c>
      <c r="G644" s="204">
        <v>39049900</v>
      </c>
      <c r="H644" s="204">
        <v>39049900</v>
      </c>
    </row>
    <row r="645" spans="1:8" ht="249.6" outlineLevel="2">
      <c r="A645" s="292">
        <v>635</v>
      </c>
      <c r="B645" s="286" t="s">
        <v>1123</v>
      </c>
      <c r="C645" s="285" t="s">
        <v>1122</v>
      </c>
      <c r="D645" s="285"/>
      <c r="E645" s="285"/>
      <c r="F645" s="204">
        <v>4304295</v>
      </c>
      <c r="G645" s="204">
        <v>0</v>
      </c>
      <c r="H645" s="204">
        <v>0</v>
      </c>
    </row>
    <row r="646" spans="1:8" ht="31.2" outlineLevel="3">
      <c r="A646" s="292">
        <v>636</v>
      </c>
      <c r="B646" s="284" t="s">
        <v>537</v>
      </c>
      <c r="C646" s="285" t="s">
        <v>1122</v>
      </c>
      <c r="D646" s="285" t="s">
        <v>538</v>
      </c>
      <c r="E646" s="285"/>
      <c r="F646" s="204">
        <v>4304295</v>
      </c>
      <c r="G646" s="204">
        <v>0</v>
      </c>
      <c r="H646" s="204">
        <v>0</v>
      </c>
    </row>
    <row r="647" spans="1:8" ht="31.2" outlineLevel="4">
      <c r="A647" s="292">
        <v>637</v>
      </c>
      <c r="B647" s="284" t="s">
        <v>539</v>
      </c>
      <c r="C647" s="285" t="s">
        <v>1122</v>
      </c>
      <c r="D647" s="285" t="s">
        <v>259</v>
      </c>
      <c r="E647" s="285"/>
      <c r="F647" s="204">
        <v>4304295</v>
      </c>
      <c r="G647" s="204">
        <v>0</v>
      </c>
      <c r="H647" s="204">
        <v>0</v>
      </c>
    </row>
    <row r="648" spans="1:8" ht="15.6" outlineLevel="5">
      <c r="A648" s="292">
        <v>638</v>
      </c>
      <c r="B648" s="284" t="s">
        <v>459</v>
      </c>
      <c r="C648" s="285" t="s">
        <v>1122</v>
      </c>
      <c r="D648" s="285" t="s">
        <v>259</v>
      </c>
      <c r="E648" s="285" t="s">
        <v>460</v>
      </c>
      <c r="F648" s="204">
        <v>4304295</v>
      </c>
      <c r="G648" s="204">
        <v>0</v>
      </c>
      <c r="H648" s="204">
        <v>0</v>
      </c>
    </row>
    <row r="649" spans="1:8" ht="31.2" outlineLevel="6">
      <c r="A649" s="292">
        <v>639</v>
      </c>
      <c r="B649" s="284" t="s">
        <v>465</v>
      </c>
      <c r="C649" s="285" t="s">
        <v>1122</v>
      </c>
      <c r="D649" s="285" t="s">
        <v>259</v>
      </c>
      <c r="E649" s="285" t="s">
        <v>466</v>
      </c>
      <c r="F649" s="204">
        <v>4304295</v>
      </c>
      <c r="G649" s="204">
        <v>0</v>
      </c>
      <c r="H649" s="204">
        <v>0</v>
      </c>
    </row>
    <row r="650" spans="1:8" ht="265.2" outlineLevel="2">
      <c r="A650" s="292">
        <v>640</v>
      </c>
      <c r="B650" s="286" t="s">
        <v>1125</v>
      </c>
      <c r="C650" s="285" t="s">
        <v>1124</v>
      </c>
      <c r="D650" s="285"/>
      <c r="E650" s="285"/>
      <c r="F650" s="204">
        <v>47353.67</v>
      </c>
      <c r="G650" s="204">
        <v>0</v>
      </c>
      <c r="H650" s="204">
        <v>0</v>
      </c>
    </row>
    <row r="651" spans="1:8" ht="31.2" outlineLevel="3">
      <c r="A651" s="292">
        <v>641</v>
      </c>
      <c r="B651" s="284" t="s">
        <v>537</v>
      </c>
      <c r="C651" s="285" t="s">
        <v>1124</v>
      </c>
      <c r="D651" s="285" t="s">
        <v>538</v>
      </c>
      <c r="E651" s="285"/>
      <c r="F651" s="204">
        <v>47353.67</v>
      </c>
      <c r="G651" s="204">
        <v>0</v>
      </c>
      <c r="H651" s="204">
        <v>0</v>
      </c>
    </row>
    <row r="652" spans="1:8" ht="31.2" outlineLevel="4">
      <c r="A652" s="292">
        <v>642</v>
      </c>
      <c r="B652" s="284" t="s">
        <v>539</v>
      </c>
      <c r="C652" s="285" t="s">
        <v>1124</v>
      </c>
      <c r="D652" s="285" t="s">
        <v>259</v>
      </c>
      <c r="E652" s="285"/>
      <c r="F652" s="204">
        <v>47353.67</v>
      </c>
      <c r="G652" s="204">
        <v>0</v>
      </c>
      <c r="H652" s="204">
        <v>0</v>
      </c>
    </row>
    <row r="653" spans="1:8" ht="15.6" outlineLevel="5">
      <c r="A653" s="292">
        <v>643</v>
      </c>
      <c r="B653" s="284" t="s">
        <v>459</v>
      </c>
      <c r="C653" s="285" t="s">
        <v>1124</v>
      </c>
      <c r="D653" s="285" t="s">
        <v>259</v>
      </c>
      <c r="E653" s="285" t="s">
        <v>460</v>
      </c>
      <c r="F653" s="204">
        <v>47353.67</v>
      </c>
      <c r="G653" s="204">
        <v>0</v>
      </c>
      <c r="H653" s="204">
        <v>0</v>
      </c>
    </row>
    <row r="654" spans="1:8" ht="31.2" outlineLevel="6">
      <c r="A654" s="292">
        <v>644</v>
      </c>
      <c r="B654" s="284" t="s">
        <v>465</v>
      </c>
      <c r="C654" s="285" t="s">
        <v>1124</v>
      </c>
      <c r="D654" s="285" t="s">
        <v>259</v>
      </c>
      <c r="E654" s="285" t="s">
        <v>466</v>
      </c>
      <c r="F654" s="204">
        <v>47353.67</v>
      </c>
      <c r="G654" s="204">
        <v>0</v>
      </c>
      <c r="H654" s="204">
        <v>0</v>
      </c>
    </row>
    <row r="655" spans="1:8" ht="31.2" outlineLevel="1">
      <c r="A655" s="292">
        <v>645</v>
      </c>
      <c r="B655" s="284" t="s">
        <v>677</v>
      </c>
      <c r="C655" s="285" t="s">
        <v>678</v>
      </c>
      <c r="D655" s="285"/>
      <c r="E655" s="285"/>
      <c r="F655" s="204">
        <v>4549905.78</v>
      </c>
      <c r="G655" s="204">
        <v>4560102</v>
      </c>
      <c r="H655" s="204">
        <v>4560102</v>
      </c>
    </row>
    <row r="656" spans="1:8" ht="109.2" outlineLevel="2">
      <c r="A656" s="292">
        <v>646</v>
      </c>
      <c r="B656" s="286" t="s">
        <v>679</v>
      </c>
      <c r="C656" s="285" t="s">
        <v>680</v>
      </c>
      <c r="D656" s="285"/>
      <c r="E656" s="285"/>
      <c r="F656" s="204">
        <v>1331979.25</v>
      </c>
      <c r="G656" s="204">
        <v>1330102</v>
      </c>
      <c r="H656" s="204">
        <v>1330102</v>
      </c>
    </row>
    <row r="657" spans="1:8" ht="78" outlineLevel="3">
      <c r="A657" s="292">
        <v>647</v>
      </c>
      <c r="B657" s="284" t="s">
        <v>535</v>
      </c>
      <c r="C657" s="285" t="s">
        <v>680</v>
      </c>
      <c r="D657" s="285" t="s">
        <v>256</v>
      </c>
      <c r="E657" s="285"/>
      <c r="F657" s="204">
        <v>1295574.1299999999</v>
      </c>
      <c r="G657" s="204">
        <v>1284102.03</v>
      </c>
      <c r="H657" s="204">
        <v>1284102.03</v>
      </c>
    </row>
    <row r="658" spans="1:8" ht="15.6" outlineLevel="4">
      <c r="A658" s="292">
        <v>648</v>
      </c>
      <c r="B658" s="284" t="s">
        <v>681</v>
      </c>
      <c r="C658" s="285" t="s">
        <v>680</v>
      </c>
      <c r="D658" s="285" t="s">
        <v>239</v>
      </c>
      <c r="E658" s="285"/>
      <c r="F658" s="204">
        <v>1295574.1299999999</v>
      </c>
      <c r="G658" s="204">
        <v>1284102.03</v>
      </c>
      <c r="H658" s="204">
        <v>1284102.03</v>
      </c>
    </row>
    <row r="659" spans="1:8" ht="15.6" outlineLevel="5">
      <c r="A659" s="292">
        <v>649</v>
      </c>
      <c r="B659" s="284" t="s">
        <v>459</v>
      </c>
      <c r="C659" s="285" t="s">
        <v>680</v>
      </c>
      <c r="D659" s="285" t="s">
        <v>239</v>
      </c>
      <c r="E659" s="285" t="s">
        <v>460</v>
      </c>
      <c r="F659" s="204">
        <v>1295574.1299999999</v>
      </c>
      <c r="G659" s="204">
        <v>1284102.03</v>
      </c>
      <c r="H659" s="204">
        <v>1284102.03</v>
      </c>
    </row>
    <row r="660" spans="1:8" ht="31.2" outlineLevel="6">
      <c r="A660" s="292">
        <v>650</v>
      </c>
      <c r="B660" s="284" t="s">
        <v>465</v>
      </c>
      <c r="C660" s="285" t="s">
        <v>680</v>
      </c>
      <c r="D660" s="285" t="s">
        <v>239</v>
      </c>
      <c r="E660" s="285" t="s">
        <v>466</v>
      </c>
      <c r="F660" s="204">
        <v>1295574.1299999999</v>
      </c>
      <c r="G660" s="204">
        <v>1284102.03</v>
      </c>
      <c r="H660" s="204">
        <v>1284102.03</v>
      </c>
    </row>
    <row r="661" spans="1:8" ht="31.2" outlineLevel="3">
      <c r="A661" s="292">
        <v>651</v>
      </c>
      <c r="B661" s="284" t="s">
        <v>537</v>
      </c>
      <c r="C661" s="285" t="s">
        <v>680</v>
      </c>
      <c r="D661" s="285" t="s">
        <v>538</v>
      </c>
      <c r="E661" s="285"/>
      <c r="F661" s="204">
        <v>36405.120000000003</v>
      </c>
      <c r="G661" s="204">
        <v>45999.97</v>
      </c>
      <c r="H661" s="204">
        <v>45999.97</v>
      </c>
    </row>
    <row r="662" spans="1:8" ht="31.2" outlineLevel="4">
      <c r="A662" s="292">
        <v>652</v>
      </c>
      <c r="B662" s="284" t="s">
        <v>539</v>
      </c>
      <c r="C662" s="285" t="s">
        <v>680</v>
      </c>
      <c r="D662" s="285" t="s">
        <v>259</v>
      </c>
      <c r="E662" s="285"/>
      <c r="F662" s="204">
        <v>36405.120000000003</v>
      </c>
      <c r="G662" s="204">
        <v>45999.97</v>
      </c>
      <c r="H662" s="204">
        <v>45999.97</v>
      </c>
    </row>
    <row r="663" spans="1:8" ht="15.6" outlineLevel="5">
      <c r="A663" s="292">
        <v>653</v>
      </c>
      <c r="B663" s="284" t="s">
        <v>459</v>
      </c>
      <c r="C663" s="285" t="s">
        <v>680</v>
      </c>
      <c r="D663" s="285" t="s">
        <v>259</v>
      </c>
      <c r="E663" s="285" t="s">
        <v>460</v>
      </c>
      <c r="F663" s="204">
        <v>36405.120000000003</v>
      </c>
      <c r="G663" s="204">
        <v>45999.97</v>
      </c>
      <c r="H663" s="204">
        <v>45999.97</v>
      </c>
    </row>
    <row r="664" spans="1:8" ht="31.2" outlineLevel="6">
      <c r="A664" s="292">
        <v>654</v>
      </c>
      <c r="B664" s="284" t="s">
        <v>465</v>
      </c>
      <c r="C664" s="285" t="s">
        <v>680</v>
      </c>
      <c r="D664" s="285" t="s">
        <v>259</v>
      </c>
      <c r="E664" s="285" t="s">
        <v>466</v>
      </c>
      <c r="F664" s="204">
        <v>36405.120000000003</v>
      </c>
      <c r="G664" s="204">
        <v>45999.97</v>
      </c>
      <c r="H664" s="204">
        <v>45999.97</v>
      </c>
    </row>
    <row r="665" spans="1:8" ht="109.2" outlineLevel="2">
      <c r="A665" s="292">
        <v>655</v>
      </c>
      <c r="B665" s="286" t="s">
        <v>682</v>
      </c>
      <c r="C665" s="285" t="s">
        <v>683</v>
      </c>
      <c r="D665" s="285"/>
      <c r="E665" s="285"/>
      <c r="F665" s="204">
        <v>3194026.4</v>
      </c>
      <c r="G665" s="204">
        <v>3230000</v>
      </c>
      <c r="H665" s="204">
        <v>3230000</v>
      </c>
    </row>
    <row r="666" spans="1:8" ht="78" outlineLevel="3">
      <c r="A666" s="292">
        <v>656</v>
      </c>
      <c r="B666" s="284" t="s">
        <v>535</v>
      </c>
      <c r="C666" s="285" t="s">
        <v>683</v>
      </c>
      <c r="D666" s="285" t="s">
        <v>256</v>
      </c>
      <c r="E666" s="285"/>
      <c r="F666" s="204">
        <v>2637108.36</v>
      </c>
      <c r="G666" s="204">
        <v>2535522.4</v>
      </c>
      <c r="H666" s="204">
        <v>2535522.4</v>
      </c>
    </row>
    <row r="667" spans="1:8" ht="15.6" outlineLevel="4">
      <c r="A667" s="292">
        <v>657</v>
      </c>
      <c r="B667" s="284" t="s">
        <v>681</v>
      </c>
      <c r="C667" s="285" t="s">
        <v>683</v>
      </c>
      <c r="D667" s="285" t="s">
        <v>239</v>
      </c>
      <c r="E667" s="285"/>
      <c r="F667" s="204">
        <v>2637108.36</v>
      </c>
      <c r="G667" s="204">
        <v>2535522.4</v>
      </c>
      <c r="H667" s="204">
        <v>2535522.4</v>
      </c>
    </row>
    <row r="668" spans="1:8" ht="15.6" outlineLevel="5">
      <c r="A668" s="292">
        <v>658</v>
      </c>
      <c r="B668" s="284" t="s">
        <v>459</v>
      </c>
      <c r="C668" s="285" t="s">
        <v>683</v>
      </c>
      <c r="D668" s="285" t="s">
        <v>239</v>
      </c>
      <c r="E668" s="285" t="s">
        <v>460</v>
      </c>
      <c r="F668" s="204">
        <v>2637108.36</v>
      </c>
      <c r="G668" s="204">
        <v>2535522.4</v>
      </c>
      <c r="H668" s="204">
        <v>2535522.4</v>
      </c>
    </row>
    <row r="669" spans="1:8" ht="31.2" outlineLevel="6">
      <c r="A669" s="292">
        <v>659</v>
      </c>
      <c r="B669" s="284" t="s">
        <v>465</v>
      </c>
      <c r="C669" s="285" t="s">
        <v>683</v>
      </c>
      <c r="D669" s="285" t="s">
        <v>239</v>
      </c>
      <c r="E669" s="285" t="s">
        <v>466</v>
      </c>
      <c r="F669" s="204">
        <v>2637108.36</v>
      </c>
      <c r="G669" s="204">
        <v>2535522.4</v>
      </c>
      <c r="H669" s="204">
        <v>2535522.4</v>
      </c>
    </row>
    <row r="670" spans="1:8" ht="31.2" outlineLevel="3">
      <c r="A670" s="292">
        <v>660</v>
      </c>
      <c r="B670" s="284" t="s">
        <v>537</v>
      </c>
      <c r="C670" s="285" t="s">
        <v>683</v>
      </c>
      <c r="D670" s="285" t="s">
        <v>538</v>
      </c>
      <c r="E670" s="285"/>
      <c r="F670" s="204">
        <v>556918.04</v>
      </c>
      <c r="G670" s="204">
        <v>694477.6</v>
      </c>
      <c r="H670" s="204">
        <v>694477.6</v>
      </c>
    </row>
    <row r="671" spans="1:8" ht="31.2" outlineLevel="4">
      <c r="A671" s="292">
        <v>661</v>
      </c>
      <c r="B671" s="284" t="s">
        <v>539</v>
      </c>
      <c r="C671" s="285" t="s">
        <v>683</v>
      </c>
      <c r="D671" s="285" t="s">
        <v>259</v>
      </c>
      <c r="E671" s="285"/>
      <c r="F671" s="204">
        <v>556918.04</v>
      </c>
      <c r="G671" s="204">
        <v>694477.6</v>
      </c>
      <c r="H671" s="204">
        <v>694477.6</v>
      </c>
    </row>
    <row r="672" spans="1:8" ht="15.6" outlineLevel="5">
      <c r="A672" s="292">
        <v>662</v>
      </c>
      <c r="B672" s="284" t="s">
        <v>459</v>
      </c>
      <c r="C672" s="285" t="s">
        <v>683</v>
      </c>
      <c r="D672" s="285" t="s">
        <v>259</v>
      </c>
      <c r="E672" s="285" t="s">
        <v>460</v>
      </c>
      <c r="F672" s="204">
        <v>556918.04</v>
      </c>
      <c r="G672" s="204">
        <v>694477.6</v>
      </c>
      <c r="H672" s="204">
        <v>694477.6</v>
      </c>
    </row>
    <row r="673" spans="1:8" ht="31.2" outlineLevel="6">
      <c r="A673" s="292">
        <v>663</v>
      </c>
      <c r="B673" s="284" t="s">
        <v>465</v>
      </c>
      <c r="C673" s="285" t="s">
        <v>683</v>
      </c>
      <c r="D673" s="285" t="s">
        <v>259</v>
      </c>
      <c r="E673" s="285" t="s">
        <v>466</v>
      </c>
      <c r="F673" s="204">
        <v>556918.04</v>
      </c>
      <c r="G673" s="204">
        <v>694477.6</v>
      </c>
      <c r="H673" s="204">
        <v>694477.6</v>
      </c>
    </row>
    <row r="674" spans="1:8" ht="140.4" outlineLevel="2">
      <c r="A674" s="292">
        <v>664</v>
      </c>
      <c r="B674" s="286" t="s">
        <v>927</v>
      </c>
      <c r="C674" s="285" t="s">
        <v>928</v>
      </c>
      <c r="D674" s="285"/>
      <c r="E674" s="285"/>
      <c r="F674" s="204">
        <v>5013</v>
      </c>
      <c r="G674" s="204">
        <v>0</v>
      </c>
      <c r="H674" s="204">
        <v>0</v>
      </c>
    </row>
    <row r="675" spans="1:8" ht="78" outlineLevel="3">
      <c r="A675" s="292">
        <v>665</v>
      </c>
      <c r="B675" s="284" t="s">
        <v>535</v>
      </c>
      <c r="C675" s="285" t="s">
        <v>928</v>
      </c>
      <c r="D675" s="285" t="s">
        <v>256</v>
      </c>
      <c r="E675" s="285"/>
      <c r="F675" s="204">
        <v>5013</v>
      </c>
      <c r="G675" s="204">
        <v>0</v>
      </c>
      <c r="H675" s="204">
        <v>0</v>
      </c>
    </row>
    <row r="676" spans="1:8" ht="15.6" outlineLevel="4">
      <c r="A676" s="292">
        <v>666</v>
      </c>
      <c r="B676" s="284" t="s">
        <v>681</v>
      </c>
      <c r="C676" s="285" t="s">
        <v>928</v>
      </c>
      <c r="D676" s="285" t="s">
        <v>239</v>
      </c>
      <c r="E676" s="285"/>
      <c r="F676" s="204">
        <v>5013</v>
      </c>
      <c r="G676" s="204">
        <v>0</v>
      </c>
      <c r="H676" s="204">
        <v>0</v>
      </c>
    </row>
    <row r="677" spans="1:8" ht="15.6" outlineLevel="5">
      <c r="A677" s="292">
        <v>667</v>
      </c>
      <c r="B677" s="284" t="s">
        <v>459</v>
      </c>
      <c r="C677" s="285" t="s">
        <v>928</v>
      </c>
      <c r="D677" s="285" t="s">
        <v>239</v>
      </c>
      <c r="E677" s="285" t="s">
        <v>460</v>
      </c>
      <c r="F677" s="204">
        <v>5013</v>
      </c>
      <c r="G677" s="204">
        <v>0</v>
      </c>
      <c r="H677" s="204">
        <v>0</v>
      </c>
    </row>
    <row r="678" spans="1:8" ht="31.2" outlineLevel="6">
      <c r="A678" s="292">
        <v>668</v>
      </c>
      <c r="B678" s="284" t="s">
        <v>465</v>
      </c>
      <c r="C678" s="285" t="s">
        <v>928</v>
      </c>
      <c r="D678" s="285" t="s">
        <v>239</v>
      </c>
      <c r="E678" s="285" t="s">
        <v>466</v>
      </c>
      <c r="F678" s="204">
        <v>5013</v>
      </c>
      <c r="G678" s="204">
        <v>0</v>
      </c>
      <c r="H678" s="204">
        <v>0</v>
      </c>
    </row>
    <row r="679" spans="1:8" ht="218.4" outlineLevel="2">
      <c r="A679" s="292">
        <v>669</v>
      </c>
      <c r="B679" s="286" t="s">
        <v>1298</v>
      </c>
      <c r="C679" s="285" t="s">
        <v>1299</v>
      </c>
      <c r="D679" s="285"/>
      <c r="E679" s="285"/>
      <c r="F679" s="204">
        <v>8064.61</v>
      </c>
      <c r="G679" s="204">
        <v>0</v>
      </c>
      <c r="H679" s="204">
        <v>0</v>
      </c>
    </row>
    <row r="680" spans="1:8" ht="78" outlineLevel="3">
      <c r="A680" s="292">
        <v>670</v>
      </c>
      <c r="B680" s="284" t="s">
        <v>535</v>
      </c>
      <c r="C680" s="285" t="s">
        <v>1299</v>
      </c>
      <c r="D680" s="285" t="s">
        <v>256</v>
      </c>
      <c r="E680" s="285"/>
      <c r="F680" s="204">
        <v>8064.61</v>
      </c>
      <c r="G680" s="204">
        <v>0</v>
      </c>
      <c r="H680" s="204">
        <v>0</v>
      </c>
    </row>
    <row r="681" spans="1:8" ht="15.6" outlineLevel="4">
      <c r="A681" s="292">
        <v>671</v>
      </c>
      <c r="B681" s="284" t="s">
        <v>681</v>
      </c>
      <c r="C681" s="285" t="s">
        <v>1299</v>
      </c>
      <c r="D681" s="285" t="s">
        <v>239</v>
      </c>
      <c r="E681" s="285"/>
      <c r="F681" s="204">
        <v>8064.61</v>
      </c>
      <c r="G681" s="204">
        <v>0</v>
      </c>
      <c r="H681" s="204">
        <v>0</v>
      </c>
    </row>
    <row r="682" spans="1:8" ht="15.6" outlineLevel="5">
      <c r="A682" s="292">
        <v>672</v>
      </c>
      <c r="B682" s="284" t="s">
        <v>459</v>
      </c>
      <c r="C682" s="285" t="s">
        <v>1299</v>
      </c>
      <c r="D682" s="285" t="s">
        <v>239</v>
      </c>
      <c r="E682" s="285" t="s">
        <v>460</v>
      </c>
      <c r="F682" s="204">
        <v>8064.61</v>
      </c>
      <c r="G682" s="204">
        <v>0</v>
      </c>
      <c r="H682" s="204">
        <v>0</v>
      </c>
    </row>
    <row r="683" spans="1:8" ht="31.2" outlineLevel="6">
      <c r="A683" s="292">
        <v>673</v>
      </c>
      <c r="B683" s="284" t="s">
        <v>465</v>
      </c>
      <c r="C683" s="285" t="s">
        <v>1299</v>
      </c>
      <c r="D683" s="285" t="s">
        <v>239</v>
      </c>
      <c r="E683" s="285" t="s">
        <v>466</v>
      </c>
      <c r="F683" s="204">
        <v>8064.61</v>
      </c>
      <c r="G683" s="204">
        <v>0</v>
      </c>
      <c r="H683" s="204">
        <v>0</v>
      </c>
    </row>
    <row r="684" spans="1:8" ht="265.2" outlineLevel="2">
      <c r="A684" s="292">
        <v>674</v>
      </c>
      <c r="B684" s="286" t="s">
        <v>1300</v>
      </c>
      <c r="C684" s="285" t="s">
        <v>1301</v>
      </c>
      <c r="D684" s="285"/>
      <c r="E684" s="285"/>
      <c r="F684" s="204">
        <v>10822.52</v>
      </c>
      <c r="G684" s="204">
        <v>0</v>
      </c>
      <c r="H684" s="204">
        <v>0</v>
      </c>
    </row>
    <row r="685" spans="1:8" ht="78" outlineLevel="3">
      <c r="A685" s="292">
        <v>675</v>
      </c>
      <c r="B685" s="284" t="s">
        <v>535</v>
      </c>
      <c r="C685" s="285" t="s">
        <v>1301</v>
      </c>
      <c r="D685" s="285" t="s">
        <v>256</v>
      </c>
      <c r="E685" s="285"/>
      <c r="F685" s="204">
        <v>10822.52</v>
      </c>
      <c r="G685" s="204">
        <v>0</v>
      </c>
      <c r="H685" s="204">
        <v>0</v>
      </c>
    </row>
    <row r="686" spans="1:8" ht="15.6" outlineLevel="4">
      <c r="A686" s="292">
        <v>676</v>
      </c>
      <c r="B686" s="284" t="s">
        <v>681</v>
      </c>
      <c r="C686" s="285" t="s">
        <v>1301</v>
      </c>
      <c r="D686" s="285" t="s">
        <v>239</v>
      </c>
      <c r="E686" s="285"/>
      <c r="F686" s="204">
        <v>10822.52</v>
      </c>
      <c r="G686" s="204">
        <v>0</v>
      </c>
      <c r="H686" s="204">
        <v>0</v>
      </c>
    </row>
    <row r="687" spans="1:8" ht="15.6" outlineLevel="5">
      <c r="A687" s="292">
        <v>677</v>
      </c>
      <c r="B687" s="284" t="s">
        <v>459</v>
      </c>
      <c r="C687" s="285" t="s">
        <v>1301</v>
      </c>
      <c r="D687" s="285" t="s">
        <v>239</v>
      </c>
      <c r="E687" s="285" t="s">
        <v>460</v>
      </c>
      <c r="F687" s="204">
        <v>10822.52</v>
      </c>
      <c r="G687" s="204">
        <v>0</v>
      </c>
      <c r="H687" s="204">
        <v>0</v>
      </c>
    </row>
    <row r="688" spans="1:8" ht="31.2" outlineLevel="6">
      <c r="A688" s="292">
        <v>678</v>
      </c>
      <c r="B688" s="284" t="s">
        <v>465</v>
      </c>
      <c r="C688" s="285" t="s">
        <v>1301</v>
      </c>
      <c r="D688" s="285" t="s">
        <v>239</v>
      </c>
      <c r="E688" s="285" t="s">
        <v>466</v>
      </c>
      <c r="F688" s="204">
        <v>10822.52</v>
      </c>
      <c r="G688" s="204">
        <v>0</v>
      </c>
      <c r="H688" s="204">
        <v>0</v>
      </c>
    </row>
    <row r="689" spans="1:8" ht="31.2">
      <c r="A689" s="292">
        <v>679</v>
      </c>
      <c r="B689" s="284" t="s">
        <v>654</v>
      </c>
      <c r="C689" s="285" t="s">
        <v>655</v>
      </c>
      <c r="D689" s="285"/>
      <c r="E689" s="285"/>
      <c r="F689" s="204">
        <v>26011392.68</v>
      </c>
      <c r="G689" s="204">
        <v>14050025</v>
      </c>
      <c r="H689" s="204">
        <v>13697450</v>
      </c>
    </row>
    <row r="690" spans="1:8" ht="62.4" outlineLevel="1">
      <c r="A690" s="292">
        <v>680</v>
      </c>
      <c r="B690" s="284" t="s">
        <v>1302</v>
      </c>
      <c r="C690" s="285" t="s">
        <v>660</v>
      </c>
      <c r="D690" s="285"/>
      <c r="E690" s="285"/>
      <c r="F690" s="204">
        <v>8642374.0800000001</v>
      </c>
      <c r="G690" s="204">
        <v>593700</v>
      </c>
      <c r="H690" s="204">
        <v>675200</v>
      </c>
    </row>
    <row r="691" spans="1:8" ht="78" outlineLevel="2">
      <c r="A691" s="292">
        <v>681</v>
      </c>
      <c r="B691" s="284" t="s">
        <v>661</v>
      </c>
      <c r="C691" s="285" t="s">
        <v>662</v>
      </c>
      <c r="D691" s="285"/>
      <c r="E691" s="285"/>
      <c r="F691" s="204">
        <v>884899.6</v>
      </c>
      <c r="G691" s="204">
        <v>591886</v>
      </c>
      <c r="H691" s="204">
        <v>673386</v>
      </c>
    </row>
    <row r="692" spans="1:8" ht="31.2" outlineLevel="3">
      <c r="A692" s="292">
        <v>682</v>
      </c>
      <c r="B692" s="284" t="s">
        <v>537</v>
      </c>
      <c r="C692" s="285" t="s">
        <v>662</v>
      </c>
      <c r="D692" s="285" t="s">
        <v>538</v>
      </c>
      <c r="E692" s="285"/>
      <c r="F692" s="204">
        <v>884899.6</v>
      </c>
      <c r="G692" s="204">
        <v>591886</v>
      </c>
      <c r="H692" s="204">
        <v>673386</v>
      </c>
    </row>
    <row r="693" spans="1:8" ht="31.2" outlineLevel="4">
      <c r="A693" s="292">
        <v>683</v>
      </c>
      <c r="B693" s="284" t="s">
        <v>539</v>
      </c>
      <c r="C693" s="285" t="s">
        <v>662</v>
      </c>
      <c r="D693" s="285" t="s">
        <v>259</v>
      </c>
      <c r="E693" s="285"/>
      <c r="F693" s="204">
        <v>884899.6</v>
      </c>
      <c r="G693" s="204">
        <v>591886</v>
      </c>
      <c r="H693" s="204">
        <v>673386</v>
      </c>
    </row>
    <row r="694" spans="1:8" ht="15.6" outlineLevel="5">
      <c r="A694" s="292">
        <v>684</v>
      </c>
      <c r="B694" s="284" t="s">
        <v>447</v>
      </c>
      <c r="C694" s="285" t="s">
        <v>662</v>
      </c>
      <c r="D694" s="285" t="s">
        <v>259</v>
      </c>
      <c r="E694" s="285" t="s">
        <v>448</v>
      </c>
      <c r="F694" s="204">
        <v>884899.6</v>
      </c>
      <c r="G694" s="204">
        <v>591886</v>
      </c>
      <c r="H694" s="204">
        <v>673386</v>
      </c>
    </row>
    <row r="695" spans="1:8" ht="15.6" outlineLevel="6">
      <c r="A695" s="292">
        <v>685</v>
      </c>
      <c r="B695" s="284" t="s">
        <v>453</v>
      </c>
      <c r="C695" s="285" t="s">
        <v>662</v>
      </c>
      <c r="D695" s="285" t="s">
        <v>259</v>
      </c>
      <c r="E695" s="285" t="s">
        <v>454</v>
      </c>
      <c r="F695" s="204">
        <v>884899.6</v>
      </c>
      <c r="G695" s="204">
        <v>591886</v>
      </c>
      <c r="H695" s="204">
        <v>673386</v>
      </c>
    </row>
    <row r="696" spans="1:8" ht="109.2" outlineLevel="2">
      <c r="A696" s="292">
        <v>686</v>
      </c>
      <c r="B696" s="286" t="s">
        <v>663</v>
      </c>
      <c r="C696" s="285" t="s">
        <v>664</v>
      </c>
      <c r="D696" s="285"/>
      <c r="E696" s="285"/>
      <c r="F696" s="204">
        <v>91986.81</v>
      </c>
      <c r="G696" s="204">
        <v>1814</v>
      </c>
      <c r="H696" s="204">
        <v>1814</v>
      </c>
    </row>
    <row r="697" spans="1:8" ht="31.2" outlineLevel="3">
      <c r="A697" s="292">
        <v>687</v>
      </c>
      <c r="B697" s="284" t="s">
        <v>537</v>
      </c>
      <c r="C697" s="285" t="s">
        <v>664</v>
      </c>
      <c r="D697" s="285" t="s">
        <v>538</v>
      </c>
      <c r="E697" s="285"/>
      <c r="F697" s="204">
        <v>91986.81</v>
      </c>
      <c r="G697" s="204">
        <v>1814</v>
      </c>
      <c r="H697" s="204">
        <v>1814</v>
      </c>
    </row>
    <row r="698" spans="1:8" ht="31.2" outlineLevel="4">
      <c r="A698" s="292">
        <v>688</v>
      </c>
      <c r="B698" s="284" t="s">
        <v>539</v>
      </c>
      <c r="C698" s="285" t="s">
        <v>664</v>
      </c>
      <c r="D698" s="285" t="s">
        <v>259</v>
      </c>
      <c r="E698" s="285"/>
      <c r="F698" s="204">
        <v>91986.81</v>
      </c>
      <c r="G698" s="204">
        <v>1814</v>
      </c>
      <c r="H698" s="204">
        <v>1814</v>
      </c>
    </row>
    <row r="699" spans="1:8" ht="15.6" outlineLevel="5">
      <c r="A699" s="292">
        <v>689</v>
      </c>
      <c r="B699" s="284" t="s">
        <v>447</v>
      </c>
      <c r="C699" s="285" t="s">
        <v>664</v>
      </c>
      <c r="D699" s="285" t="s">
        <v>259</v>
      </c>
      <c r="E699" s="285" t="s">
        <v>448</v>
      </c>
      <c r="F699" s="204">
        <v>91986.81</v>
      </c>
      <c r="G699" s="204">
        <v>1814</v>
      </c>
      <c r="H699" s="204">
        <v>1814</v>
      </c>
    </row>
    <row r="700" spans="1:8" ht="15.6" outlineLevel="6">
      <c r="A700" s="292">
        <v>690</v>
      </c>
      <c r="B700" s="284" t="s">
        <v>453</v>
      </c>
      <c r="C700" s="285" t="s">
        <v>664</v>
      </c>
      <c r="D700" s="285" t="s">
        <v>259</v>
      </c>
      <c r="E700" s="285" t="s">
        <v>454</v>
      </c>
      <c r="F700" s="204">
        <v>91986.81</v>
      </c>
      <c r="G700" s="204">
        <v>1814</v>
      </c>
      <c r="H700" s="204">
        <v>1814</v>
      </c>
    </row>
    <row r="701" spans="1:8" ht="109.2" outlineLevel="2">
      <c r="A701" s="292">
        <v>691</v>
      </c>
      <c r="B701" s="286" t="s">
        <v>1121</v>
      </c>
      <c r="C701" s="285" t="s">
        <v>1120</v>
      </c>
      <c r="D701" s="285"/>
      <c r="E701" s="285"/>
      <c r="F701" s="204">
        <v>7665487.6699999999</v>
      </c>
      <c r="G701" s="204">
        <v>0</v>
      </c>
      <c r="H701" s="204">
        <v>0</v>
      </c>
    </row>
    <row r="702" spans="1:8" ht="31.2" outlineLevel="3">
      <c r="A702" s="292">
        <v>692</v>
      </c>
      <c r="B702" s="284" t="s">
        <v>537</v>
      </c>
      <c r="C702" s="285" t="s">
        <v>1120</v>
      </c>
      <c r="D702" s="285" t="s">
        <v>538</v>
      </c>
      <c r="E702" s="285"/>
      <c r="F702" s="204">
        <v>7665487.6699999999</v>
      </c>
      <c r="G702" s="204">
        <v>0</v>
      </c>
      <c r="H702" s="204">
        <v>0</v>
      </c>
    </row>
    <row r="703" spans="1:8" ht="31.2" outlineLevel="4">
      <c r="A703" s="292">
        <v>693</v>
      </c>
      <c r="B703" s="284" t="s">
        <v>539</v>
      </c>
      <c r="C703" s="285" t="s">
        <v>1120</v>
      </c>
      <c r="D703" s="285" t="s">
        <v>259</v>
      </c>
      <c r="E703" s="285"/>
      <c r="F703" s="204">
        <v>7665487.6699999999</v>
      </c>
      <c r="G703" s="204">
        <v>0</v>
      </c>
      <c r="H703" s="204">
        <v>0</v>
      </c>
    </row>
    <row r="704" spans="1:8" ht="15.6" outlineLevel="5">
      <c r="A704" s="292">
        <v>694</v>
      </c>
      <c r="B704" s="284" t="s">
        <v>447</v>
      </c>
      <c r="C704" s="285" t="s">
        <v>1120</v>
      </c>
      <c r="D704" s="285" t="s">
        <v>259</v>
      </c>
      <c r="E704" s="285" t="s">
        <v>448</v>
      </c>
      <c r="F704" s="204">
        <v>7665487.6699999999</v>
      </c>
      <c r="G704" s="204">
        <v>0</v>
      </c>
      <c r="H704" s="204">
        <v>0</v>
      </c>
    </row>
    <row r="705" spans="1:8" ht="15.6" outlineLevel="6">
      <c r="A705" s="292">
        <v>695</v>
      </c>
      <c r="B705" s="284" t="s">
        <v>453</v>
      </c>
      <c r="C705" s="285" t="s">
        <v>1120</v>
      </c>
      <c r="D705" s="285" t="s">
        <v>259</v>
      </c>
      <c r="E705" s="285" t="s">
        <v>454</v>
      </c>
      <c r="F705" s="204">
        <v>7665487.6699999999</v>
      </c>
      <c r="G705" s="204">
        <v>0</v>
      </c>
      <c r="H705" s="204">
        <v>0</v>
      </c>
    </row>
    <row r="706" spans="1:8" ht="31.2" outlineLevel="1">
      <c r="A706" s="292">
        <v>696</v>
      </c>
      <c r="B706" s="284" t="s">
        <v>656</v>
      </c>
      <c r="C706" s="285" t="s">
        <v>657</v>
      </c>
      <c r="D706" s="285"/>
      <c r="E706" s="285"/>
      <c r="F706" s="204">
        <v>17363000</v>
      </c>
      <c r="G706" s="204">
        <v>13456325</v>
      </c>
      <c r="H706" s="204">
        <v>13022250</v>
      </c>
    </row>
    <row r="707" spans="1:8" ht="78" outlineLevel="2">
      <c r="A707" s="292">
        <v>697</v>
      </c>
      <c r="B707" s="284" t="s">
        <v>658</v>
      </c>
      <c r="C707" s="285" t="s">
        <v>659</v>
      </c>
      <c r="D707" s="285"/>
      <c r="E707" s="285"/>
      <c r="F707" s="204">
        <v>17363000</v>
      </c>
      <c r="G707" s="204">
        <v>13456325</v>
      </c>
      <c r="H707" s="204">
        <v>13022250</v>
      </c>
    </row>
    <row r="708" spans="1:8" ht="15.6" outlineLevel="3">
      <c r="A708" s="292">
        <v>698</v>
      </c>
      <c r="B708" s="284" t="s">
        <v>592</v>
      </c>
      <c r="C708" s="285" t="s">
        <v>659</v>
      </c>
      <c r="D708" s="285" t="s">
        <v>593</v>
      </c>
      <c r="E708" s="285"/>
      <c r="F708" s="204">
        <v>17363000</v>
      </c>
      <c r="G708" s="204">
        <v>13456325</v>
      </c>
      <c r="H708" s="204">
        <v>13022250</v>
      </c>
    </row>
    <row r="709" spans="1:8" ht="62.4" outlineLevel="4">
      <c r="A709" s="292">
        <v>699</v>
      </c>
      <c r="B709" s="284" t="s">
        <v>618</v>
      </c>
      <c r="C709" s="285" t="s">
        <v>659</v>
      </c>
      <c r="D709" s="285" t="s">
        <v>619</v>
      </c>
      <c r="E709" s="285"/>
      <c r="F709" s="204">
        <v>17363000</v>
      </c>
      <c r="G709" s="204">
        <v>13456325</v>
      </c>
      <c r="H709" s="204">
        <v>13022250</v>
      </c>
    </row>
    <row r="710" spans="1:8" ht="15.6" outlineLevel="5">
      <c r="A710" s="292">
        <v>700</v>
      </c>
      <c r="B710" s="284" t="s">
        <v>447</v>
      </c>
      <c r="C710" s="285" t="s">
        <v>659</v>
      </c>
      <c r="D710" s="285" t="s">
        <v>619</v>
      </c>
      <c r="E710" s="285" t="s">
        <v>448</v>
      </c>
      <c r="F710" s="204">
        <v>17363000</v>
      </c>
      <c r="G710" s="204">
        <v>13456325</v>
      </c>
      <c r="H710" s="204">
        <v>13022250</v>
      </c>
    </row>
    <row r="711" spans="1:8" ht="15.6" outlineLevel="6">
      <c r="A711" s="292">
        <v>701</v>
      </c>
      <c r="B711" s="284" t="s">
        <v>451</v>
      </c>
      <c r="C711" s="285" t="s">
        <v>659</v>
      </c>
      <c r="D711" s="285" t="s">
        <v>619</v>
      </c>
      <c r="E711" s="285" t="s">
        <v>452</v>
      </c>
      <c r="F711" s="204">
        <v>17363000</v>
      </c>
      <c r="G711" s="204">
        <v>13456325</v>
      </c>
      <c r="H711" s="204">
        <v>13022250</v>
      </c>
    </row>
    <row r="712" spans="1:8" ht="31.2" outlineLevel="1">
      <c r="A712" s="292">
        <v>702</v>
      </c>
      <c r="B712" s="284" t="s">
        <v>921</v>
      </c>
      <c r="C712" s="285" t="s">
        <v>922</v>
      </c>
      <c r="D712" s="285"/>
      <c r="E712" s="285"/>
      <c r="F712" s="204">
        <v>6018.6</v>
      </c>
      <c r="G712" s="204">
        <v>0</v>
      </c>
      <c r="H712" s="204">
        <v>0</v>
      </c>
    </row>
    <row r="713" spans="1:8" ht="62.4" outlineLevel="2">
      <c r="A713" s="292">
        <v>703</v>
      </c>
      <c r="B713" s="284" t="s">
        <v>923</v>
      </c>
      <c r="C713" s="285" t="s">
        <v>924</v>
      </c>
      <c r="D713" s="285"/>
      <c r="E713" s="285"/>
      <c r="F713" s="204">
        <v>6018.6</v>
      </c>
      <c r="G713" s="204">
        <v>0</v>
      </c>
      <c r="H713" s="204">
        <v>0</v>
      </c>
    </row>
    <row r="714" spans="1:8" ht="31.2" outlineLevel="3">
      <c r="A714" s="292">
        <v>704</v>
      </c>
      <c r="B714" s="284" t="s">
        <v>537</v>
      </c>
      <c r="C714" s="285" t="s">
        <v>924</v>
      </c>
      <c r="D714" s="285" t="s">
        <v>538</v>
      </c>
      <c r="E714" s="285"/>
      <c r="F714" s="204">
        <v>6018.6</v>
      </c>
      <c r="G714" s="204">
        <v>0</v>
      </c>
      <c r="H714" s="204">
        <v>0</v>
      </c>
    </row>
    <row r="715" spans="1:8" ht="31.2" outlineLevel="4">
      <c r="A715" s="292">
        <v>705</v>
      </c>
      <c r="B715" s="284" t="s">
        <v>539</v>
      </c>
      <c r="C715" s="285" t="s">
        <v>924</v>
      </c>
      <c r="D715" s="285" t="s">
        <v>259</v>
      </c>
      <c r="E715" s="285"/>
      <c r="F715" s="204">
        <v>6018.6</v>
      </c>
      <c r="G715" s="204">
        <v>0</v>
      </c>
      <c r="H715" s="204">
        <v>0</v>
      </c>
    </row>
    <row r="716" spans="1:8" ht="15.6" outlineLevel="5">
      <c r="A716" s="292">
        <v>706</v>
      </c>
      <c r="B716" s="284" t="s">
        <v>447</v>
      </c>
      <c r="C716" s="285" t="s">
        <v>924</v>
      </c>
      <c r="D716" s="285" t="s">
        <v>259</v>
      </c>
      <c r="E716" s="285" t="s">
        <v>448</v>
      </c>
      <c r="F716" s="204">
        <v>6018.6</v>
      </c>
      <c r="G716" s="204">
        <v>0</v>
      </c>
      <c r="H716" s="204">
        <v>0</v>
      </c>
    </row>
    <row r="717" spans="1:8" ht="15.6" outlineLevel="6">
      <c r="A717" s="292">
        <v>707</v>
      </c>
      <c r="B717" s="284" t="s">
        <v>453</v>
      </c>
      <c r="C717" s="285" t="s">
        <v>924</v>
      </c>
      <c r="D717" s="285" t="s">
        <v>259</v>
      </c>
      <c r="E717" s="285" t="s">
        <v>454</v>
      </c>
      <c r="F717" s="204">
        <v>6018.6</v>
      </c>
      <c r="G717" s="204">
        <v>0</v>
      </c>
      <c r="H717" s="204">
        <v>0</v>
      </c>
    </row>
    <row r="718" spans="1:8" ht="46.8">
      <c r="A718" s="292">
        <v>708</v>
      </c>
      <c r="B718" s="284" t="s">
        <v>578</v>
      </c>
      <c r="C718" s="285" t="s">
        <v>579</v>
      </c>
      <c r="D718" s="285"/>
      <c r="E718" s="285"/>
      <c r="F718" s="204">
        <v>3556749.69</v>
      </c>
      <c r="G718" s="204">
        <v>3632709.65</v>
      </c>
      <c r="H718" s="204">
        <v>3516304.51</v>
      </c>
    </row>
    <row r="719" spans="1:8" ht="31.2" outlineLevel="1">
      <c r="A719" s="292">
        <v>709</v>
      </c>
      <c r="B719" s="284" t="s">
        <v>580</v>
      </c>
      <c r="C719" s="285" t="s">
        <v>581</v>
      </c>
      <c r="D719" s="285"/>
      <c r="E719" s="285"/>
      <c r="F719" s="204">
        <v>103122.88</v>
      </c>
      <c r="G719" s="204">
        <v>350000</v>
      </c>
      <c r="H719" s="204">
        <v>350000</v>
      </c>
    </row>
    <row r="720" spans="1:8" ht="78" outlineLevel="2">
      <c r="A720" s="292">
        <v>710</v>
      </c>
      <c r="B720" s="284" t="s">
        <v>582</v>
      </c>
      <c r="C720" s="285" t="s">
        <v>583</v>
      </c>
      <c r="D720" s="285"/>
      <c r="E720" s="285"/>
      <c r="F720" s="204">
        <v>92666.67</v>
      </c>
      <c r="G720" s="204">
        <v>150000</v>
      </c>
      <c r="H720" s="204">
        <v>150000</v>
      </c>
    </row>
    <row r="721" spans="1:8" ht="31.2" outlineLevel="3">
      <c r="A721" s="292">
        <v>711</v>
      </c>
      <c r="B721" s="284" t="s">
        <v>537</v>
      </c>
      <c r="C721" s="285" t="s">
        <v>583</v>
      </c>
      <c r="D721" s="285" t="s">
        <v>538</v>
      </c>
      <c r="E721" s="285"/>
      <c r="F721" s="204">
        <v>92666.67</v>
      </c>
      <c r="G721" s="204">
        <v>150000</v>
      </c>
      <c r="H721" s="204">
        <v>150000</v>
      </c>
    </row>
    <row r="722" spans="1:8" ht="31.2" outlineLevel="4">
      <c r="A722" s="292">
        <v>712</v>
      </c>
      <c r="B722" s="284" t="s">
        <v>539</v>
      </c>
      <c r="C722" s="285" t="s">
        <v>583</v>
      </c>
      <c r="D722" s="285" t="s">
        <v>259</v>
      </c>
      <c r="E722" s="285"/>
      <c r="F722" s="204">
        <v>92666.67</v>
      </c>
      <c r="G722" s="204">
        <v>150000</v>
      </c>
      <c r="H722" s="204">
        <v>150000</v>
      </c>
    </row>
    <row r="723" spans="1:8" ht="15.6" outlineLevel="5">
      <c r="A723" s="292">
        <v>713</v>
      </c>
      <c r="B723" s="284" t="s">
        <v>421</v>
      </c>
      <c r="C723" s="285" t="s">
        <v>583</v>
      </c>
      <c r="D723" s="285" t="s">
        <v>259</v>
      </c>
      <c r="E723" s="285" t="s">
        <v>422</v>
      </c>
      <c r="F723" s="204">
        <v>92666.67</v>
      </c>
      <c r="G723" s="204">
        <v>150000</v>
      </c>
      <c r="H723" s="204">
        <v>150000</v>
      </c>
    </row>
    <row r="724" spans="1:8" ht="62.4" outlineLevel="6">
      <c r="A724" s="292">
        <v>714</v>
      </c>
      <c r="B724" s="284" t="s">
        <v>427</v>
      </c>
      <c r="C724" s="285" t="s">
        <v>583</v>
      </c>
      <c r="D724" s="285" t="s">
        <v>259</v>
      </c>
      <c r="E724" s="285" t="s">
        <v>428</v>
      </c>
      <c r="F724" s="204">
        <v>92666.67</v>
      </c>
      <c r="G724" s="204">
        <v>150000</v>
      </c>
      <c r="H724" s="204">
        <v>150000</v>
      </c>
    </row>
    <row r="725" spans="1:8" ht="78" outlineLevel="2">
      <c r="A725" s="292">
        <v>715</v>
      </c>
      <c r="B725" s="284" t="s">
        <v>601</v>
      </c>
      <c r="C725" s="285" t="s">
        <v>602</v>
      </c>
      <c r="D725" s="285"/>
      <c r="E725" s="285"/>
      <c r="F725" s="204">
        <v>10456.209999999999</v>
      </c>
      <c r="G725" s="204">
        <v>200000</v>
      </c>
      <c r="H725" s="204">
        <v>200000</v>
      </c>
    </row>
    <row r="726" spans="1:8" ht="31.2" outlineLevel="3">
      <c r="A726" s="292">
        <v>716</v>
      </c>
      <c r="B726" s="284" t="s">
        <v>537</v>
      </c>
      <c r="C726" s="285" t="s">
        <v>602</v>
      </c>
      <c r="D726" s="285" t="s">
        <v>538</v>
      </c>
      <c r="E726" s="285"/>
      <c r="F726" s="204">
        <v>10456.209999999999</v>
      </c>
      <c r="G726" s="204">
        <v>200000</v>
      </c>
      <c r="H726" s="204">
        <v>200000</v>
      </c>
    </row>
    <row r="727" spans="1:8" ht="31.2" outlineLevel="4">
      <c r="A727" s="292">
        <v>717</v>
      </c>
      <c r="B727" s="284" t="s">
        <v>539</v>
      </c>
      <c r="C727" s="285" t="s">
        <v>602</v>
      </c>
      <c r="D727" s="285" t="s">
        <v>259</v>
      </c>
      <c r="E727" s="285"/>
      <c r="F727" s="204">
        <v>10456.209999999999</v>
      </c>
      <c r="G727" s="204">
        <v>200000</v>
      </c>
      <c r="H727" s="204">
        <v>200000</v>
      </c>
    </row>
    <row r="728" spans="1:8" ht="15.6" outlineLevel="5">
      <c r="A728" s="292">
        <v>718</v>
      </c>
      <c r="B728" s="284" t="s">
        <v>447</v>
      </c>
      <c r="C728" s="285" t="s">
        <v>602</v>
      </c>
      <c r="D728" s="285" t="s">
        <v>259</v>
      </c>
      <c r="E728" s="285" t="s">
        <v>448</v>
      </c>
      <c r="F728" s="204">
        <v>10456.209999999999</v>
      </c>
      <c r="G728" s="204">
        <v>200000</v>
      </c>
      <c r="H728" s="204">
        <v>200000</v>
      </c>
    </row>
    <row r="729" spans="1:8" ht="15.6" outlineLevel="6">
      <c r="A729" s="292">
        <v>719</v>
      </c>
      <c r="B729" s="284" t="s">
        <v>457</v>
      </c>
      <c r="C729" s="285" t="s">
        <v>602</v>
      </c>
      <c r="D729" s="285" t="s">
        <v>259</v>
      </c>
      <c r="E729" s="285" t="s">
        <v>458</v>
      </c>
      <c r="F729" s="204">
        <v>10456.209999999999</v>
      </c>
      <c r="G729" s="204">
        <v>200000</v>
      </c>
      <c r="H729" s="204">
        <v>200000</v>
      </c>
    </row>
    <row r="730" spans="1:8" ht="31.2" outlineLevel="1">
      <c r="A730" s="292">
        <v>720</v>
      </c>
      <c r="B730" s="284" t="s">
        <v>584</v>
      </c>
      <c r="C730" s="285" t="s">
        <v>585</v>
      </c>
      <c r="D730" s="285"/>
      <c r="E730" s="285"/>
      <c r="F730" s="204">
        <v>377661.86</v>
      </c>
      <c r="G730" s="204">
        <v>302909.40000000002</v>
      </c>
      <c r="H730" s="204">
        <v>262909.40000000002</v>
      </c>
    </row>
    <row r="731" spans="1:8" ht="78" outlineLevel="2">
      <c r="A731" s="292">
        <v>721</v>
      </c>
      <c r="B731" s="284" t="s">
        <v>586</v>
      </c>
      <c r="C731" s="285" t="s">
        <v>587</v>
      </c>
      <c r="D731" s="285"/>
      <c r="E731" s="285"/>
      <c r="F731" s="204">
        <v>48000</v>
      </c>
      <c r="G731" s="204">
        <v>100000</v>
      </c>
      <c r="H731" s="204">
        <v>90000</v>
      </c>
    </row>
    <row r="732" spans="1:8" ht="31.2" outlineLevel="3">
      <c r="A732" s="292">
        <v>722</v>
      </c>
      <c r="B732" s="284" t="s">
        <v>537</v>
      </c>
      <c r="C732" s="285" t="s">
        <v>587</v>
      </c>
      <c r="D732" s="285" t="s">
        <v>538</v>
      </c>
      <c r="E732" s="285"/>
      <c r="F732" s="204">
        <v>48000</v>
      </c>
      <c r="G732" s="204">
        <v>100000</v>
      </c>
      <c r="H732" s="204">
        <v>90000</v>
      </c>
    </row>
    <row r="733" spans="1:8" ht="31.2" outlineLevel="4">
      <c r="A733" s="292">
        <v>723</v>
      </c>
      <c r="B733" s="284" t="s">
        <v>539</v>
      </c>
      <c r="C733" s="285" t="s">
        <v>587</v>
      </c>
      <c r="D733" s="285" t="s">
        <v>259</v>
      </c>
      <c r="E733" s="285"/>
      <c r="F733" s="204">
        <v>48000</v>
      </c>
      <c r="G733" s="204">
        <v>100000</v>
      </c>
      <c r="H733" s="204">
        <v>90000</v>
      </c>
    </row>
    <row r="734" spans="1:8" ht="15.6" outlineLevel="5">
      <c r="A734" s="292">
        <v>724</v>
      </c>
      <c r="B734" s="284" t="s">
        <v>421</v>
      </c>
      <c r="C734" s="285" t="s">
        <v>587</v>
      </c>
      <c r="D734" s="285" t="s">
        <v>259</v>
      </c>
      <c r="E734" s="285" t="s">
        <v>422</v>
      </c>
      <c r="F734" s="204">
        <v>48000</v>
      </c>
      <c r="G734" s="204">
        <v>100000</v>
      </c>
      <c r="H734" s="204">
        <v>90000</v>
      </c>
    </row>
    <row r="735" spans="1:8" ht="62.4" outlineLevel="6">
      <c r="A735" s="292">
        <v>725</v>
      </c>
      <c r="B735" s="284" t="s">
        <v>427</v>
      </c>
      <c r="C735" s="285" t="s">
        <v>587</v>
      </c>
      <c r="D735" s="285" t="s">
        <v>259</v>
      </c>
      <c r="E735" s="285" t="s">
        <v>428</v>
      </c>
      <c r="F735" s="204">
        <v>48000</v>
      </c>
      <c r="G735" s="204">
        <v>100000</v>
      </c>
      <c r="H735" s="204">
        <v>90000</v>
      </c>
    </row>
    <row r="736" spans="1:8" ht="124.8" outlineLevel="2">
      <c r="A736" s="292">
        <v>726</v>
      </c>
      <c r="B736" s="286" t="s">
        <v>588</v>
      </c>
      <c r="C736" s="285" t="s">
        <v>589</v>
      </c>
      <c r="D736" s="285"/>
      <c r="E736" s="285"/>
      <c r="F736" s="204">
        <v>111563.5</v>
      </c>
      <c r="G736" s="204">
        <v>122909.4</v>
      </c>
      <c r="H736" s="204">
        <v>122909.4</v>
      </c>
    </row>
    <row r="737" spans="1:8" ht="31.2" outlineLevel="3">
      <c r="A737" s="292">
        <v>727</v>
      </c>
      <c r="B737" s="284" t="s">
        <v>537</v>
      </c>
      <c r="C737" s="285" t="s">
        <v>589</v>
      </c>
      <c r="D737" s="285" t="s">
        <v>538</v>
      </c>
      <c r="E737" s="285"/>
      <c r="F737" s="204">
        <v>111563.5</v>
      </c>
      <c r="G737" s="204">
        <v>122909.4</v>
      </c>
      <c r="H737" s="204">
        <v>122909.4</v>
      </c>
    </row>
    <row r="738" spans="1:8" ht="31.2" outlineLevel="4">
      <c r="A738" s="292">
        <v>728</v>
      </c>
      <c r="B738" s="284" t="s">
        <v>539</v>
      </c>
      <c r="C738" s="285" t="s">
        <v>589</v>
      </c>
      <c r="D738" s="285" t="s">
        <v>259</v>
      </c>
      <c r="E738" s="285"/>
      <c r="F738" s="204">
        <v>111563.5</v>
      </c>
      <c r="G738" s="204">
        <v>122909.4</v>
      </c>
      <c r="H738" s="204">
        <v>122909.4</v>
      </c>
    </row>
    <row r="739" spans="1:8" ht="15.6" outlineLevel="5">
      <c r="A739" s="292">
        <v>729</v>
      </c>
      <c r="B739" s="284" t="s">
        <v>421</v>
      </c>
      <c r="C739" s="285" t="s">
        <v>589</v>
      </c>
      <c r="D739" s="285" t="s">
        <v>259</v>
      </c>
      <c r="E739" s="285" t="s">
        <v>422</v>
      </c>
      <c r="F739" s="204">
        <v>111563.5</v>
      </c>
      <c r="G739" s="204">
        <v>122909.4</v>
      </c>
      <c r="H739" s="204">
        <v>122909.4</v>
      </c>
    </row>
    <row r="740" spans="1:8" ht="62.4" outlineLevel="6">
      <c r="A740" s="292">
        <v>730</v>
      </c>
      <c r="B740" s="284" t="s">
        <v>427</v>
      </c>
      <c r="C740" s="285" t="s">
        <v>589</v>
      </c>
      <c r="D740" s="285" t="s">
        <v>259</v>
      </c>
      <c r="E740" s="285" t="s">
        <v>428</v>
      </c>
      <c r="F740" s="204">
        <v>111563.5</v>
      </c>
      <c r="G740" s="204">
        <v>122909.4</v>
      </c>
      <c r="H740" s="204">
        <v>122909.4</v>
      </c>
    </row>
    <row r="741" spans="1:8" ht="93.6" outlineLevel="2">
      <c r="A741" s="292">
        <v>731</v>
      </c>
      <c r="B741" s="284" t="s">
        <v>590</v>
      </c>
      <c r="C741" s="285" t="s">
        <v>591</v>
      </c>
      <c r="D741" s="285"/>
      <c r="E741" s="285"/>
      <c r="F741" s="204">
        <v>207734.9</v>
      </c>
      <c r="G741" s="204">
        <v>0</v>
      </c>
      <c r="H741" s="204">
        <v>0</v>
      </c>
    </row>
    <row r="742" spans="1:8" ht="31.2" outlineLevel="3">
      <c r="A742" s="292">
        <v>732</v>
      </c>
      <c r="B742" s="284" t="s">
        <v>537</v>
      </c>
      <c r="C742" s="285" t="s">
        <v>591</v>
      </c>
      <c r="D742" s="285" t="s">
        <v>538</v>
      </c>
      <c r="E742" s="285"/>
      <c r="F742" s="204">
        <v>186755.9</v>
      </c>
      <c r="G742" s="204">
        <v>0</v>
      </c>
      <c r="H742" s="204">
        <v>0</v>
      </c>
    </row>
    <row r="743" spans="1:8" ht="31.2" outlineLevel="4">
      <c r="A743" s="292">
        <v>733</v>
      </c>
      <c r="B743" s="284" t="s">
        <v>539</v>
      </c>
      <c r="C743" s="285" t="s">
        <v>591</v>
      </c>
      <c r="D743" s="285" t="s">
        <v>259</v>
      </c>
      <c r="E743" s="285"/>
      <c r="F743" s="204">
        <v>186755.9</v>
      </c>
      <c r="G743" s="204">
        <v>0</v>
      </c>
      <c r="H743" s="204">
        <v>0</v>
      </c>
    </row>
    <row r="744" spans="1:8" ht="15.6" outlineLevel="5">
      <c r="A744" s="292">
        <v>734</v>
      </c>
      <c r="B744" s="284" t="s">
        <v>421</v>
      </c>
      <c r="C744" s="285" t="s">
        <v>591</v>
      </c>
      <c r="D744" s="285" t="s">
        <v>259</v>
      </c>
      <c r="E744" s="285" t="s">
        <v>422</v>
      </c>
      <c r="F744" s="204">
        <v>56371.88</v>
      </c>
      <c r="G744" s="204">
        <v>0</v>
      </c>
      <c r="H744" s="204">
        <v>0</v>
      </c>
    </row>
    <row r="745" spans="1:8" ht="62.4" outlineLevel="6">
      <c r="A745" s="292">
        <v>735</v>
      </c>
      <c r="B745" s="284" t="s">
        <v>427</v>
      </c>
      <c r="C745" s="285" t="s">
        <v>591</v>
      </c>
      <c r="D745" s="285" t="s">
        <v>259</v>
      </c>
      <c r="E745" s="285" t="s">
        <v>428</v>
      </c>
      <c r="F745" s="204">
        <v>56371.88</v>
      </c>
      <c r="G745" s="204">
        <v>0</v>
      </c>
      <c r="H745" s="204">
        <v>0</v>
      </c>
    </row>
    <row r="746" spans="1:8" ht="15.6" outlineLevel="5">
      <c r="A746" s="292">
        <v>736</v>
      </c>
      <c r="B746" s="284" t="s">
        <v>459</v>
      </c>
      <c r="C746" s="285" t="s">
        <v>591</v>
      </c>
      <c r="D746" s="285" t="s">
        <v>259</v>
      </c>
      <c r="E746" s="285" t="s">
        <v>460</v>
      </c>
      <c r="F746" s="204">
        <v>130384.02</v>
      </c>
      <c r="G746" s="204">
        <v>0</v>
      </c>
      <c r="H746" s="204">
        <v>0</v>
      </c>
    </row>
    <row r="747" spans="1:8" ht="15.6" outlineLevel="6">
      <c r="A747" s="292">
        <v>737</v>
      </c>
      <c r="B747" s="284" t="s">
        <v>461</v>
      </c>
      <c r="C747" s="285" t="s">
        <v>591</v>
      </c>
      <c r="D747" s="285" t="s">
        <v>259</v>
      </c>
      <c r="E747" s="285" t="s">
        <v>462</v>
      </c>
      <c r="F747" s="204">
        <v>130384.02</v>
      </c>
      <c r="G747" s="204">
        <v>0</v>
      </c>
      <c r="H747" s="204">
        <v>0</v>
      </c>
    </row>
    <row r="748" spans="1:8" ht="15.6" outlineLevel="3">
      <c r="A748" s="292">
        <v>738</v>
      </c>
      <c r="B748" s="284" t="s">
        <v>592</v>
      </c>
      <c r="C748" s="285" t="s">
        <v>591</v>
      </c>
      <c r="D748" s="285" t="s">
        <v>593</v>
      </c>
      <c r="E748" s="285"/>
      <c r="F748" s="204">
        <v>20979</v>
      </c>
      <c r="G748" s="204">
        <v>0</v>
      </c>
      <c r="H748" s="204">
        <v>0</v>
      </c>
    </row>
    <row r="749" spans="1:8" ht="15.6" outlineLevel="4">
      <c r="A749" s="292">
        <v>739</v>
      </c>
      <c r="B749" s="284" t="s">
        <v>594</v>
      </c>
      <c r="C749" s="285" t="s">
        <v>591</v>
      </c>
      <c r="D749" s="285" t="s">
        <v>595</v>
      </c>
      <c r="E749" s="285"/>
      <c r="F749" s="204">
        <v>20979</v>
      </c>
      <c r="G749" s="204">
        <v>0</v>
      </c>
      <c r="H749" s="204">
        <v>0</v>
      </c>
    </row>
    <row r="750" spans="1:8" ht="15.6" outlineLevel="5">
      <c r="A750" s="292">
        <v>740</v>
      </c>
      <c r="B750" s="284" t="s">
        <v>421</v>
      </c>
      <c r="C750" s="285" t="s">
        <v>591</v>
      </c>
      <c r="D750" s="285" t="s">
        <v>595</v>
      </c>
      <c r="E750" s="285" t="s">
        <v>422</v>
      </c>
      <c r="F750" s="204">
        <v>20979</v>
      </c>
      <c r="G750" s="204">
        <v>0</v>
      </c>
      <c r="H750" s="204">
        <v>0</v>
      </c>
    </row>
    <row r="751" spans="1:8" ht="62.4" outlineLevel="6">
      <c r="A751" s="292">
        <v>741</v>
      </c>
      <c r="B751" s="284" t="s">
        <v>427</v>
      </c>
      <c r="C751" s="285" t="s">
        <v>591</v>
      </c>
      <c r="D751" s="285" t="s">
        <v>595</v>
      </c>
      <c r="E751" s="285" t="s">
        <v>428</v>
      </c>
      <c r="F751" s="204">
        <v>20979</v>
      </c>
      <c r="G751" s="204">
        <v>0</v>
      </c>
      <c r="H751" s="204">
        <v>0</v>
      </c>
    </row>
    <row r="752" spans="1:8" ht="93.6" outlineLevel="2">
      <c r="A752" s="292">
        <v>742</v>
      </c>
      <c r="B752" s="284" t="s">
        <v>596</v>
      </c>
      <c r="C752" s="285" t="s">
        <v>597</v>
      </c>
      <c r="D752" s="285"/>
      <c r="E752" s="285"/>
      <c r="F752" s="204">
        <v>10363.459999999999</v>
      </c>
      <c r="G752" s="204">
        <v>80000</v>
      </c>
      <c r="H752" s="204">
        <v>50000</v>
      </c>
    </row>
    <row r="753" spans="1:8" ht="31.2" outlineLevel="3">
      <c r="A753" s="292">
        <v>743</v>
      </c>
      <c r="B753" s="284" t="s">
        <v>537</v>
      </c>
      <c r="C753" s="285" t="s">
        <v>597</v>
      </c>
      <c r="D753" s="285" t="s">
        <v>538</v>
      </c>
      <c r="E753" s="285"/>
      <c r="F753" s="204">
        <v>10363.459999999999</v>
      </c>
      <c r="G753" s="204">
        <v>80000</v>
      </c>
      <c r="H753" s="204">
        <v>50000</v>
      </c>
    </row>
    <row r="754" spans="1:8" ht="31.2" outlineLevel="4">
      <c r="A754" s="292">
        <v>744</v>
      </c>
      <c r="B754" s="284" t="s">
        <v>539</v>
      </c>
      <c r="C754" s="285" t="s">
        <v>597</v>
      </c>
      <c r="D754" s="285" t="s">
        <v>259</v>
      </c>
      <c r="E754" s="285"/>
      <c r="F754" s="204">
        <v>10363.459999999999</v>
      </c>
      <c r="G754" s="204">
        <v>80000</v>
      </c>
      <c r="H754" s="204">
        <v>50000</v>
      </c>
    </row>
    <row r="755" spans="1:8" ht="15.6" outlineLevel="5">
      <c r="A755" s="292">
        <v>745</v>
      </c>
      <c r="B755" s="284" t="s">
        <v>421</v>
      </c>
      <c r="C755" s="285" t="s">
        <v>597</v>
      </c>
      <c r="D755" s="285" t="s">
        <v>259</v>
      </c>
      <c r="E755" s="285" t="s">
        <v>422</v>
      </c>
      <c r="F755" s="204">
        <v>10363.459999999999</v>
      </c>
      <c r="G755" s="204">
        <v>80000</v>
      </c>
      <c r="H755" s="204">
        <v>50000</v>
      </c>
    </row>
    <row r="756" spans="1:8" ht="62.4" outlineLevel="6">
      <c r="A756" s="292">
        <v>746</v>
      </c>
      <c r="B756" s="284" t="s">
        <v>427</v>
      </c>
      <c r="C756" s="285" t="s">
        <v>597</v>
      </c>
      <c r="D756" s="285" t="s">
        <v>259</v>
      </c>
      <c r="E756" s="285" t="s">
        <v>428</v>
      </c>
      <c r="F756" s="204">
        <v>10363.459999999999</v>
      </c>
      <c r="G756" s="204">
        <v>80000</v>
      </c>
      <c r="H756" s="204">
        <v>50000</v>
      </c>
    </row>
    <row r="757" spans="1:8" ht="31.2" outlineLevel="1">
      <c r="A757" s="292">
        <v>747</v>
      </c>
      <c r="B757" s="284" t="s">
        <v>531</v>
      </c>
      <c r="C757" s="285" t="s">
        <v>598</v>
      </c>
      <c r="D757" s="285"/>
      <c r="E757" s="285"/>
      <c r="F757" s="204">
        <v>3075964.95</v>
      </c>
      <c r="G757" s="204">
        <v>2979800.25</v>
      </c>
      <c r="H757" s="204">
        <v>2903395.11</v>
      </c>
    </row>
    <row r="758" spans="1:8" ht="93.6" outlineLevel="2">
      <c r="A758" s="292">
        <v>748</v>
      </c>
      <c r="B758" s="284" t="s">
        <v>599</v>
      </c>
      <c r="C758" s="285" t="s">
        <v>600</v>
      </c>
      <c r="D758" s="285"/>
      <c r="E758" s="285"/>
      <c r="F758" s="204">
        <v>3047170.66</v>
      </c>
      <c r="G758" s="204">
        <v>2979800.25</v>
      </c>
      <c r="H758" s="204">
        <v>2903395.11</v>
      </c>
    </row>
    <row r="759" spans="1:8" ht="78" outlineLevel="3">
      <c r="A759" s="292">
        <v>749</v>
      </c>
      <c r="B759" s="284" t="s">
        <v>535</v>
      </c>
      <c r="C759" s="285" t="s">
        <v>600</v>
      </c>
      <c r="D759" s="285" t="s">
        <v>256</v>
      </c>
      <c r="E759" s="285"/>
      <c r="F759" s="204">
        <v>2834346.59</v>
      </c>
      <c r="G759" s="204">
        <v>2979800.25</v>
      </c>
      <c r="H759" s="204">
        <v>2903395.11</v>
      </c>
    </row>
    <row r="760" spans="1:8" ht="31.2" outlineLevel="4">
      <c r="A760" s="292">
        <v>750</v>
      </c>
      <c r="B760" s="284" t="s">
        <v>536</v>
      </c>
      <c r="C760" s="285" t="s">
        <v>600</v>
      </c>
      <c r="D760" s="285" t="s">
        <v>278</v>
      </c>
      <c r="E760" s="285"/>
      <c r="F760" s="204">
        <v>2834346.59</v>
      </c>
      <c r="G760" s="204">
        <v>2979800.25</v>
      </c>
      <c r="H760" s="204">
        <v>2903395.11</v>
      </c>
    </row>
    <row r="761" spans="1:8" ht="15.6" outlineLevel="5">
      <c r="A761" s="292">
        <v>751</v>
      </c>
      <c r="B761" s="284" t="s">
        <v>421</v>
      </c>
      <c r="C761" s="285" t="s">
        <v>600</v>
      </c>
      <c r="D761" s="285" t="s">
        <v>278</v>
      </c>
      <c r="E761" s="285" t="s">
        <v>422</v>
      </c>
      <c r="F761" s="204">
        <v>2834346.59</v>
      </c>
      <c r="G761" s="204">
        <v>2979800.25</v>
      </c>
      <c r="H761" s="204">
        <v>2903395.11</v>
      </c>
    </row>
    <row r="762" spans="1:8" ht="62.4" outlineLevel="6">
      <c r="A762" s="292">
        <v>752</v>
      </c>
      <c r="B762" s="284" t="s">
        <v>427</v>
      </c>
      <c r="C762" s="285" t="s">
        <v>600</v>
      </c>
      <c r="D762" s="285" t="s">
        <v>278</v>
      </c>
      <c r="E762" s="285" t="s">
        <v>428</v>
      </c>
      <c r="F762" s="204">
        <v>2834346.59</v>
      </c>
      <c r="G762" s="204">
        <v>2979800.25</v>
      </c>
      <c r="H762" s="204">
        <v>2903395.11</v>
      </c>
    </row>
    <row r="763" spans="1:8" ht="31.2" outlineLevel="3">
      <c r="A763" s="292">
        <v>753</v>
      </c>
      <c r="B763" s="284" t="s">
        <v>537</v>
      </c>
      <c r="C763" s="285" t="s">
        <v>600</v>
      </c>
      <c r="D763" s="285" t="s">
        <v>538</v>
      </c>
      <c r="E763" s="285"/>
      <c r="F763" s="204">
        <v>212774.07</v>
      </c>
      <c r="G763" s="204">
        <v>0</v>
      </c>
      <c r="H763" s="204">
        <v>0</v>
      </c>
    </row>
    <row r="764" spans="1:8" ht="31.2" outlineLevel="4">
      <c r="A764" s="292">
        <v>754</v>
      </c>
      <c r="B764" s="284" t="s">
        <v>539</v>
      </c>
      <c r="C764" s="285" t="s">
        <v>600</v>
      </c>
      <c r="D764" s="285" t="s">
        <v>259</v>
      </c>
      <c r="E764" s="285"/>
      <c r="F764" s="204">
        <v>212774.07</v>
      </c>
      <c r="G764" s="204">
        <v>0</v>
      </c>
      <c r="H764" s="204">
        <v>0</v>
      </c>
    </row>
    <row r="765" spans="1:8" ht="15.6" outlineLevel="5">
      <c r="A765" s="292">
        <v>755</v>
      </c>
      <c r="B765" s="284" t="s">
        <v>421</v>
      </c>
      <c r="C765" s="285" t="s">
        <v>600</v>
      </c>
      <c r="D765" s="285" t="s">
        <v>259</v>
      </c>
      <c r="E765" s="285" t="s">
        <v>422</v>
      </c>
      <c r="F765" s="204">
        <v>212774.07</v>
      </c>
      <c r="G765" s="204">
        <v>0</v>
      </c>
      <c r="H765" s="204">
        <v>0</v>
      </c>
    </row>
    <row r="766" spans="1:8" ht="62.4" outlineLevel="6">
      <c r="A766" s="292">
        <v>756</v>
      </c>
      <c r="B766" s="284" t="s">
        <v>427</v>
      </c>
      <c r="C766" s="285" t="s">
        <v>600</v>
      </c>
      <c r="D766" s="285" t="s">
        <v>259</v>
      </c>
      <c r="E766" s="285" t="s">
        <v>428</v>
      </c>
      <c r="F766" s="204">
        <v>212774.07</v>
      </c>
      <c r="G766" s="204">
        <v>0</v>
      </c>
      <c r="H766" s="204">
        <v>0</v>
      </c>
    </row>
    <row r="767" spans="1:8" ht="15.6" outlineLevel="3">
      <c r="A767" s="292">
        <v>757</v>
      </c>
      <c r="B767" s="284" t="s">
        <v>592</v>
      </c>
      <c r="C767" s="285" t="s">
        <v>600</v>
      </c>
      <c r="D767" s="285" t="s">
        <v>593</v>
      </c>
      <c r="E767" s="285"/>
      <c r="F767" s="204">
        <v>50</v>
      </c>
      <c r="G767" s="204">
        <v>0</v>
      </c>
      <c r="H767" s="204">
        <v>0</v>
      </c>
    </row>
    <row r="768" spans="1:8" ht="15.6" outlineLevel="4">
      <c r="A768" s="292">
        <v>758</v>
      </c>
      <c r="B768" s="284" t="s">
        <v>594</v>
      </c>
      <c r="C768" s="285" t="s">
        <v>600</v>
      </c>
      <c r="D768" s="285" t="s">
        <v>595</v>
      </c>
      <c r="E768" s="285"/>
      <c r="F768" s="204">
        <v>50</v>
      </c>
      <c r="G768" s="204">
        <v>0</v>
      </c>
      <c r="H768" s="204">
        <v>0</v>
      </c>
    </row>
    <row r="769" spans="1:8" ht="15.6" outlineLevel="5">
      <c r="A769" s="292">
        <v>759</v>
      </c>
      <c r="B769" s="284" t="s">
        <v>421</v>
      </c>
      <c r="C769" s="285" t="s">
        <v>600</v>
      </c>
      <c r="D769" s="285" t="s">
        <v>595</v>
      </c>
      <c r="E769" s="285" t="s">
        <v>422</v>
      </c>
      <c r="F769" s="204">
        <v>50</v>
      </c>
      <c r="G769" s="204">
        <v>0</v>
      </c>
      <c r="H769" s="204">
        <v>0</v>
      </c>
    </row>
    <row r="770" spans="1:8" ht="62.4" outlineLevel="6">
      <c r="A770" s="292">
        <v>760</v>
      </c>
      <c r="B770" s="284" t="s">
        <v>427</v>
      </c>
      <c r="C770" s="285" t="s">
        <v>600</v>
      </c>
      <c r="D770" s="285" t="s">
        <v>595</v>
      </c>
      <c r="E770" s="285" t="s">
        <v>428</v>
      </c>
      <c r="F770" s="204">
        <v>50</v>
      </c>
      <c r="G770" s="204">
        <v>0</v>
      </c>
      <c r="H770" s="204">
        <v>0</v>
      </c>
    </row>
    <row r="771" spans="1:8" ht="265.2" outlineLevel="2">
      <c r="A771" s="292">
        <v>761</v>
      </c>
      <c r="B771" s="286" t="s">
        <v>1303</v>
      </c>
      <c r="C771" s="285" t="s">
        <v>1304</v>
      </c>
      <c r="D771" s="285"/>
      <c r="E771" s="285"/>
      <c r="F771" s="204">
        <v>28794.29</v>
      </c>
      <c r="G771" s="204">
        <v>0</v>
      </c>
      <c r="H771" s="204">
        <v>0</v>
      </c>
    </row>
    <row r="772" spans="1:8" ht="78" outlineLevel="3">
      <c r="A772" s="292">
        <v>762</v>
      </c>
      <c r="B772" s="284" t="s">
        <v>535</v>
      </c>
      <c r="C772" s="285" t="s">
        <v>1304</v>
      </c>
      <c r="D772" s="285" t="s">
        <v>256</v>
      </c>
      <c r="E772" s="285"/>
      <c r="F772" s="204">
        <v>28794.29</v>
      </c>
      <c r="G772" s="204">
        <v>0</v>
      </c>
      <c r="H772" s="204">
        <v>0</v>
      </c>
    </row>
    <row r="773" spans="1:8" ht="31.2" outlineLevel="4">
      <c r="A773" s="292">
        <v>763</v>
      </c>
      <c r="B773" s="284" t="s">
        <v>536</v>
      </c>
      <c r="C773" s="285" t="s">
        <v>1304</v>
      </c>
      <c r="D773" s="285" t="s">
        <v>278</v>
      </c>
      <c r="E773" s="285"/>
      <c r="F773" s="204">
        <v>28794.29</v>
      </c>
      <c r="G773" s="204">
        <v>0</v>
      </c>
      <c r="H773" s="204">
        <v>0</v>
      </c>
    </row>
    <row r="774" spans="1:8" ht="15.6" outlineLevel="5">
      <c r="A774" s="292">
        <v>764</v>
      </c>
      <c r="B774" s="284" t="s">
        <v>421</v>
      </c>
      <c r="C774" s="285" t="s">
        <v>1304</v>
      </c>
      <c r="D774" s="285" t="s">
        <v>278</v>
      </c>
      <c r="E774" s="285" t="s">
        <v>422</v>
      </c>
      <c r="F774" s="204">
        <v>28794.29</v>
      </c>
      <c r="G774" s="204">
        <v>0</v>
      </c>
      <c r="H774" s="204">
        <v>0</v>
      </c>
    </row>
    <row r="775" spans="1:8" ht="62.4" outlineLevel="6">
      <c r="A775" s="292">
        <v>765</v>
      </c>
      <c r="B775" s="284" t="s">
        <v>427</v>
      </c>
      <c r="C775" s="285" t="s">
        <v>1304</v>
      </c>
      <c r="D775" s="285" t="s">
        <v>278</v>
      </c>
      <c r="E775" s="285" t="s">
        <v>428</v>
      </c>
      <c r="F775" s="204">
        <v>28794.29</v>
      </c>
      <c r="G775" s="204">
        <v>0</v>
      </c>
      <c r="H775" s="204">
        <v>0</v>
      </c>
    </row>
    <row r="776" spans="1:8" ht="62.4">
      <c r="A776" s="292">
        <v>766</v>
      </c>
      <c r="B776" s="284" t="s">
        <v>771</v>
      </c>
      <c r="C776" s="285" t="s">
        <v>772</v>
      </c>
      <c r="D776" s="285"/>
      <c r="E776" s="285"/>
      <c r="F776" s="204">
        <v>646863.16</v>
      </c>
      <c r="G776" s="204">
        <v>100000</v>
      </c>
      <c r="H776" s="204">
        <v>10000</v>
      </c>
    </row>
    <row r="777" spans="1:8" ht="31.2" outlineLevel="1">
      <c r="A777" s="292">
        <v>767</v>
      </c>
      <c r="B777" s="284" t="s">
        <v>773</v>
      </c>
      <c r="C777" s="285" t="s">
        <v>774</v>
      </c>
      <c r="D777" s="285"/>
      <c r="E777" s="285"/>
      <c r="F777" s="204">
        <v>646863.16</v>
      </c>
      <c r="G777" s="204">
        <v>100000</v>
      </c>
      <c r="H777" s="204">
        <v>10000</v>
      </c>
    </row>
    <row r="778" spans="1:8" ht="124.8" outlineLevel="2">
      <c r="A778" s="292">
        <v>768</v>
      </c>
      <c r="B778" s="286" t="s">
        <v>1234</v>
      </c>
      <c r="C778" s="285" t="s">
        <v>1305</v>
      </c>
      <c r="D778" s="285"/>
      <c r="E778" s="285"/>
      <c r="F778" s="204">
        <v>614520</v>
      </c>
      <c r="G778" s="204">
        <v>0</v>
      </c>
      <c r="H778" s="204">
        <v>0</v>
      </c>
    </row>
    <row r="779" spans="1:8" ht="15.6" outlineLevel="3">
      <c r="A779" s="292">
        <v>769</v>
      </c>
      <c r="B779" s="284" t="s">
        <v>592</v>
      </c>
      <c r="C779" s="285" t="s">
        <v>1305</v>
      </c>
      <c r="D779" s="285" t="s">
        <v>593</v>
      </c>
      <c r="E779" s="285"/>
      <c r="F779" s="204">
        <v>614520</v>
      </c>
      <c r="G779" s="204">
        <v>0</v>
      </c>
      <c r="H779" s="204">
        <v>0</v>
      </c>
    </row>
    <row r="780" spans="1:8" ht="62.4" outlineLevel="4">
      <c r="A780" s="292">
        <v>770</v>
      </c>
      <c r="B780" s="284" t="s">
        <v>618</v>
      </c>
      <c r="C780" s="285" t="s">
        <v>1305</v>
      </c>
      <c r="D780" s="285" t="s">
        <v>619</v>
      </c>
      <c r="E780" s="285"/>
      <c r="F780" s="204">
        <v>614520</v>
      </c>
      <c r="G780" s="204">
        <v>0</v>
      </c>
      <c r="H780" s="204">
        <v>0</v>
      </c>
    </row>
    <row r="781" spans="1:8" ht="15.6" outlineLevel="5">
      <c r="A781" s="292">
        <v>771</v>
      </c>
      <c r="B781" s="284" t="s">
        <v>447</v>
      </c>
      <c r="C781" s="285" t="s">
        <v>1305</v>
      </c>
      <c r="D781" s="285" t="s">
        <v>619</v>
      </c>
      <c r="E781" s="285" t="s">
        <v>448</v>
      </c>
      <c r="F781" s="204">
        <v>614520</v>
      </c>
      <c r="G781" s="204">
        <v>0</v>
      </c>
      <c r="H781" s="204">
        <v>0</v>
      </c>
    </row>
    <row r="782" spans="1:8" ht="15.6" outlineLevel="6">
      <c r="A782" s="292">
        <v>772</v>
      </c>
      <c r="B782" s="284" t="s">
        <v>457</v>
      </c>
      <c r="C782" s="285" t="s">
        <v>1305</v>
      </c>
      <c r="D782" s="285" t="s">
        <v>619</v>
      </c>
      <c r="E782" s="285" t="s">
        <v>458</v>
      </c>
      <c r="F782" s="204">
        <v>614520</v>
      </c>
      <c r="G782" s="204">
        <v>0</v>
      </c>
      <c r="H782" s="204">
        <v>0</v>
      </c>
    </row>
    <row r="783" spans="1:8" ht="124.8" outlineLevel="2">
      <c r="A783" s="292">
        <v>773</v>
      </c>
      <c r="B783" s="286" t="s">
        <v>1306</v>
      </c>
      <c r="C783" s="285" t="s">
        <v>1307</v>
      </c>
      <c r="D783" s="285"/>
      <c r="E783" s="285"/>
      <c r="F783" s="204">
        <v>32343.16</v>
      </c>
      <c r="G783" s="204">
        <v>0</v>
      </c>
      <c r="H783" s="204">
        <v>0</v>
      </c>
    </row>
    <row r="784" spans="1:8" ht="15.6" outlineLevel="3">
      <c r="A784" s="292">
        <v>774</v>
      </c>
      <c r="B784" s="284" t="s">
        <v>592</v>
      </c>
      <c r="C784" s="285" t="s">
        <v>1307</v>
      </c>
      <c r="D784" s="285" t="s">
        <v>593</v>
      </c>
      <c r="E784" s="285"/>
      <c r="F784" s="204">
        <v>32343.16</v>
      </c>
      <c r="G784" s="204">
        <v>0</v>
      </c>
      <c r="H784" s="204">
        <v>0</v>
      </c>
    </row>
    <row r="785" spans="1:8" ht="62.4" outlineLevel="4">
      <c r="A785" s="292">
        <v>775</v>
      </c>
      <c r="B785" s="284" t="s">
        <v>618</v>
      </c>
      <c r="C785" s="285" t="s">
        <v>1307</v>
      </c>
      <c r="D785" s="285" t="s">
        <v>619</v>
      </c>
      <c r="E785" s="285"/>
      <c r="F785" s="204">
        <v>32343.16</v>
      </c>
      <c r="G785" s="204">
        <v>0</v>
      </c>
      <c r="H785" s="204">
        <v>0</v>
      </c>
    </row>
    <row r="786" spans="1:8" ht="15.6" outlineLevel="5">
      <c r="A786" s="292">
        <v>776</v>
      </c>
      <c r="B786" s="284" t="s">
        <v>447</v>
      </c>
      <c r="C786" s="285" t="s">
        <v>1307</v>
      </c>
      <c r="D786" s="285" t="s">
        <v>619</v>
      </c>
      <c r="E786" s="285" t="s">
        <v>448</v>
      </c>
      <c r="F786" s="204">
        <v>32343.16</v>
      </c>
      <c r="G786" s="204">
        <v>0</v>
      </c>
      <c r="H786" s="204">
        <v>0</v>
      </c>
    </row>
    <row r="787" spans="1:8" ht="15.6" outlineLevel="6">
      <c r="A787" s="292">
        <v>777</v>
      </c>
      <c r="B787" s="284" t="s">
        <v>457</v>
      </c>
      <c r="C787" s="285" t="s">
        <v>1307</v>
      </c>
      <c r="D787" s="285" t="s">
        <v>619</v>
      </c>
      <c r="E787" s="285" t="s">
        <v>458</v>
      </c>
      <c r="F787" s="204">
        <v>32343.16</v>
      </c>
      <c r="G787" s="204">
        <v>0</v>
      </c>
      <c r="H787" s="204">
        <v>0</v>
      </c>
    </row>
    <row r="788" spans="1:8" ht="156" outlineLevel="2">
      <c r="A788" s="292">
        <v>778</v>
      </c>
      <c r="B788" s="286" t="s">
        <v>775</v>
      </c>
      <c r="C788" s="285" t="s">
        <v>776</v>
      </c>
      <c r="D788" s="285"/>
      <c r="E788" s="285"/>
      <c r="F788" s="204">
        <v>0</v>
      </c>
      <c r="G788" s="204">
        <v>100000</v>
      </c>
      <c r="H788" s="204">
        <v>10000</v>
      </c>
    </row>
    <row r="789" spans="1:8" ht="15.6" outlineLevel="3">
      <c r="A789" s="292">
        <v>779</v>
      </c>
      <c r="B789" s="284" t="s">
        <v>592</v>
      </c>
      <c r="C789" s="285" t="s">
        <v>776</v>
      </c>
      <c r="D789" s="285" t="s">
        <v>593</v>
      </c>
      <c r="E789" s="285"/>
      <c r="F789" s="204">
        <v>0</v>
      </c>
      <c r="G789" s="204">
        <v>100000</v>
      </c>
      <c r="H789" s="204">
        <v>10000</v>
      </c>
    </row>
    <row r="790" spans="1:8" ht="62.4" outlineLevel="4">
      <c r="A790" s="292">
        <v>780</v>
      </c>
      <c r="B790" s="284" t="s">
        <v>618</v>
      </c>
      <c r="C790" s="285" t="s">
        <v>776</v>
      </c>
      <c r="D790" s="285" t="s">
        <v>619</v>
      </c>
      <c r="E790" s="285"/>
      <c r="F790" s="204">
        <v>0</v>
      </c>
      <c r="G790" s="204">
        <v>100000</v>
      </c>
      <c r="H790" s="204">
        <v>10000</v>
      </c>
    </row>
    <row r="791" spans="1:8" ht="15.6" outlineLevel="5">
      <c r="A791" s="292">
        <v>781</v>
      </c>
      <c r="B791" s="284" t="s">
        <v>447</v>
      </c>
      <c r="C791" s="285" t="s">
        <v>776</v>
      </c>
      <c r="D791" s="285" t="s">
        <v>619</v>
      </c>
      <c r="E791" s="285" t="s">
        <v>448</v>
      </c>
      <c r="F791" s="204">
        <v>0</v>
      </c>
      <c r="G791" s="204">
        <v>100000</v>
      </c>
      <c r="H791" s="204">
        <v>10000</v>
      </c>
    </row>
    <row r="792" spans="1:8" ht="15.6" outlineLevel="6">
      <c r="A792" s="292">
        <v>782</v>
      </c>
      <c r="B792" s="284" t="s">
        <v>457</v>
      </c>
      <c r="C792" s="285" t="s">
        <v>776</v>
      </c>
      <c r="D792" s="285" t="s">
        <v>619</v>
      </c>
      <c r="E792" s="285" t="s">
        <v>458</v>
      </c>
      <c r="F792" s="204">
        <v>0</v>
      </c>
      <c r="G792" s="204">
        <v>100000</v>
      </c>
      <c r="H792" s="204">
        <v>10000</v>
      </c>
    </row>
    <row r="793" spans="1:8" ht="62.4">
      <c r="A793" s="292">
        <v>783</v>
      </c>
      <c r="B793" s="284" t="s">
        <v>777</v>
      </c>
      <c r="C793" s="285" t="s">
        <v>778</v>
      </c>
      <c r="D793" s="285"/>
      <c r="E793" s="285"/>
      <c r="F793" s="204">
        <v>993000</v>
      </c>
      <c r="G793" s="204">
        <v>450000</v>
      </c>
      <c r="H793" s="204">
        <v>435000</v>
      </c>
    </row>
    <row r="794" spans="1:8" ht="140.4" outlineLevel="1">
      <c r="A794" s="292">
        <v>784</v>
      </c>
      <c r="B794" s="286" t="s">
        <v>1308</v>
      </c>
      <c r="C794" s="285" t="s">
        <v>1130</v>
      </c>
      <c r="D794" s="285"/>
      <c r="E794" s="285"/>
      <c r="F794" s="204">
        <v>893700</v>
      </c>
      <c r="G794" s="204">
        <v>0</v>
      </c>
      <c r="H794" s="204">
        <v>0</v>
      </c>
    </row>
    <row r="795" spans="1:8" ht="31.2" outlineLevel="3">
      <c r="A795" s="292">
        <v>785</v>
      </c>
      <c r="B795" s="284" t="s">
        <v>537</v>
      </c>
      <c r="C795" s="285" t="s">
        <v>1130</v>
      </c>
      <c r="D795" s="285" t="s">
        <v>538</v>
      </c>
      <c r="E795" s="285"/>
      <c r="F795" s="204">
        <v>893700</v>
      </c>
      <c r="G795" s="204">
        <v>0</v>
      </c>
      <c r="H795" s="204">
        <v>0</v>
      </c>
    </row>
    <row r="796" spans="1:8" ht="31.2" outlineLevel="4">
      <c r="A796" s="292">
        <v>786</v>
      </c>
      <c r="B796" s="284" t="s">
        <v>539</v>
      </c>
      <c r="C796" s="285" t="s">
        <v>1130</v>
      </c>
      <c r="D796" s="285" t="s">
        <v>259</v>
      </c>
      <c r="E796" s="285"/>
      <c r="F796" s="204">
        <v>893700</v>
      </c>
      <c r="G796" s="204">
        <v>0</v>
      </c>
      <c r="H796" s="204">
        <v>0</v>
      </c>
    </row>
    <row r="797" spans="1:8" ht="15.6" outlineLevel="5">
      <c r="A797" s="292">
        <v>787</v>
      </c>
      <c r="B797" s="284" t="s">
        <v>447</v>
      </c>
      <c r="C797" s="285" t="s">
        <v>1130</v>
      </c>
      <c r="D797" s="285" t="s">
        <v>259</v>
      </c>
      <c r="E797" s="285" t="s">
        <v>448</v>
      </c>
      <c r="F797" s="204">
        <v>893700</v>
      </c>
      <c r="G797" s="204">
        <v>0</v>
      </c>
      <c r="H797" s="204">
        <v>0</v>
      </c>
    </row>
    <row r="798" spans="1:8" ht="15.6" outlineLevel="6">
      <c r="A798" s="292">
        <v>788</v>
      </c>
      <c r="B798" s="284" t="s">
        <v>457</v>
      </c>
      <c r="C798" s="285" t="s">
        <v>1130</v>
      </c>
      <c r="D798" s="285" t="s">
        <v>259</v>
      </c>
      <c r="E798" s="285" t="s">
        <v>458</v>
      </c>
      <c r="F798" s="204">
        <v>893700</v>
      </c>
      <c r="G798" s="204">
        <v>0</v>
      </c>
      <c r="H798" s="204">
        <v>0</v>
      </c>
    </row>
    <row r="799" spans="1:8" ht="124.8" outlineLevel="1">
      <c r="A799" s="292">
        <v>789</v>
      </c>
      <c r="B799" s="286" t="s">
        <v>1309</v>
      </c>
      <c r="C799" s="285" t="s">
        <v>1131</v>
      </c>
      <c r="D799" s="285"/>
      <c r="E799" s="285"/>
      <c r="F799" s="204">
        <v>99300</v>
      </c>
      <c r="G799" s="204">
        <v>0</v>
      </c>
      <c r="H799" s="204">
        <v>0</v>
      </c>
    </row>
    <row r="800" spans="1:8" ht="31.2" outlineLevel="3">
      <c r="A800" s="292">
        <v>790</v>
      </c>
      <c r="B800" s="284" t="s">
        <v>537</v>
      </c>
      <c r="C800" s="285" t="s">
        <v>1131</v>
      </c>
      <c r="D800" s="285" t="s">
        <v>538</v>
      </c>
      <c r="E800" s="285"/>
      <c r="F800" s="204">
        <v>99300</v>
      </c>
      <c r="G800" s="204">
        <v>0</v>
      </c>
      <c r="H800" s="204">
        <v>0</v>
      </c>
    </row>
    <row r="801" spans="1:8" ht="31.2" outlineLevel="4">
      <c r="A801" s="292">
        <v>791</v>
      </c>
      <c r="B801" s="284" t="s">
        <v>539</v>
      </c>
      <c r="C801" s="285" t="s">
        <v>1131</v>
      </c>
      <c r="D801" s="285" t="s">
        <v>259</v>
      </c>
      <c r="E801" s="285"/>
      <c r="F801" s="204">
        <v>99300</v>
      </c>
      <c r="G801" s="204">
        <v>0</v>
      </c>
      <c r="H801" s="204">
        <v>0</v>
      </c>
    </row>
    <row r="802" spans="1:8" ht="15.6" outlineLevel="5">
      <c r="A802" s="292">
        <v>792</v>
      </c>
      <c r="B802" s="284" t="s">
        <v>447</v>
      </c>
      <c r="C802" s="285" t="s">
        <v>1131</v>
      </c>
      <c r="D802" s="285" t="s">
        <v>259</v>
      </c>
      <c r="E802" s="285" t="s">
        <v>448</v>
      </c>
      <c r="F802" s="204">
        <v>99300</v>
      </c>
      <c r="G802" s="204">
        <v>0</v>
      </c>
      <c r="H802" s="204">
        <v>0</v>
      </c>
    </row>
    <row r="803" spans="1:8" ht="15.6" outlineLevel="6">
      <c r="A803" s="292">
        <v>793</v>
      </c>
      <c r="B803" s="284" t="s">
        <v>457</v>
      </c>
      <c r="C803" s="285" t="s">
        <v>1131</v>
      </c>
      <c r="D803" s="285" t="s">
        <v>259</v>
      </c>
      <c r="E803" s="285" t="s">
        <v>458</v>
      </c>
      <c r="F803" s="204">
        <v>99300</v>
      </c>
      <c r="G803" s="204">
        <v>0</v>
      </c>
      <c r="H803" s="204">
        <v>0</v>
      </c>
    </row>
    <row r="804" spans="1:8" ht="109.2" outlineLevel="1">
      <c r="A804" s="292">
        <v>794</v>
      </c>
      <c r="B804" s="286" t="s">
        <v>779</v>
      </c>
      <c r="C804" s="285" t="s">
        <v>780</v>
      </c>
      <c r="D804" s="285"/>
      <c r="E804" s="285"/>
      <c r="F804" s="204">
        <v>0</v>
      </c>
      <c r="G804" s="204">
        <v>450000</v>
      </c>
      <c r="H804" s="204">
        <v>435000</v>
      </c>
    </row>
    <row r="805" spans="1:8" ht="31.2" outlineLevel="3">
      <c r="A805" s="292">
        <v>795</v>
      </c>
      <c r="B805" s="284" t="s">
        <v>537</v>
      </c>
      <c r="C805" s="285" t="s">
        <v>780</v>
      </c>
      <c r="D805" s="285" t="s">
        <v>538</v>
      </c>
      <c r="E805" s="285"/>
      <c r="F805" s="204">
        <v>0</v>
      </c>
      <c r="G805" s="204">
        <v>450000</v>
      </c>
      <c r="H805" s="204">
        <v>435000</v>
      </c>
    </row>
    <row r="806" spans="1:8" ht="31.2" outlineLevel="4">
      <c r="A806" s="292">
        <v>796</v>
      </c>
      <c r="B806" s="284" t="s">
        <v>539</v>
      </c>
      <c r="C806" s="285" t="s">
        <v>780</v>
      </c>
      <c r="D806" s="285" t="s">
        <v>259</v>
      </c>
      <c r="E806" s="285"/>
      <c r="F806" s="204">
        <v>0</v>
      </c>
      <c r="G806" s="204">
        <v>450000</v>
      </c>
      <c r="H806" s="204">
        <v>435000</v>
      </c>
    </row>
    <row r="807" spans="1:8" ht="15.6" outlineLevel="5">
      <c r="A807" s="292">
        <v>797</v>
      </c>
      <c r="B807" s="284" t="s">
        <v>447</v>
      </c>
      <c r="C807" s="285" t="s">
        <v>780</v>
      </c>
      <c r="D807" s="285" t="s">
        <v>259</v>
      </c>
      <c r="E807" s="285" t="s">
        <v>448</v>
      </c>
      <c r="F807" s="204">
        <v>0</v>
      </c>
      <c r="G807" s="204">
        <v>450000</v>
      </c>
      <c r="H807" s="204">
        <v>435000</v>
      </c>
    </row>
    <row r="808" spans="1:8" ht="15.6" outlineLevel="6">
      <c r="A808" s="292">
        <v>798</v>
      </c>
      <c r="B808" s="284" t="s">
        <v>457</v>
      </c>
      <c r="C808" s="285" t="s">
        <v>780</v>
      </c>
      <c r="D808" s="285" t="s">
        <v>259</v>
      </c>
      <c r="E808" s="285" t="s">
        <v>458</v>
      </c>
      <c r="F808" s="204">
        <v>0</v>
      </c>
      <c r="G808" s="204">
        <v>450000</v>
      </c>
      <c r="H808" s="204">
        <v>435000</v>
      </c>
    </row>
    <row r="809" spans="1:8" ht="31.2" collapsed="1">
      <c r="A809" s="292">
        <v>799</v>
      </c>
      <c r="B809" s="284" t="s">
        <v>684</v>
      </c>
      <c r="C809" s="285" t="s">
        <v>685</v>
      </c>
      <c r="D809" s="285"/>
      <c r="E809" s="285"/>
      <c r="F809" s="204">
        <v>100000</v>
      </c>
      <c r="G809" s="204">
        <v>50000</v>
      </c>
      <c r="H809" s="204">
        <v>50000</v>
      </c>
    </row>
    <row r="810" spans="1:8" ht="31.2" outlineLevel="1">
      <c r="A810" s="292">
        <v>800</v>
      </c>
      <c r="B810" s="284" t="s">
        <v>686</v>
      </c>
      <c r="C810" s="285" t="s">
        <v>687</v>
      </c>
      <c r="D810" s="285"/>
      <c r="E810" s="285"/>
      <c r="F810" s="204">
        <v>100000</v>
      </c>
      <c r="G810" s="204">
        <v>50000</v>
      </c>
      <c r="H810" s="204">
        <v>50000</v>
      </c>
    </row>
    <row r="811" spans="1:8" ht="62.4" outlineLevel="2">
      <c r="A811" s="292">
        <v>801</v>
      </c>
      <c r="B811" s="284" t="s">
        <v>688</v>
      </c>
      <c r="C811" s="285" t="s">
        <v>689</v>
      </c>
      <c r="D811" s="285"/>
      <c r="E811" s="285"/>
      <c r="F811" s="204">
        <v>100000</v>
      </c>
      <c r="G811" s="204">
        <v>50000</v>
      </c>
      <c r="H811" s="204">
        <v>50000</v>
      </c>
    </row>
    <row r="812" spans="1:8" ht="31.2" outlineLevel="3">
      <c r="A812" s="292">
        <v>802</v>
      </c>
      <c r="B812" s="284" t="s">
        <v>537</v>
      </c>
      <c r="C812" s="285" t="s">
        <v>689</v>
      </c>
      <c r="D812" s="285" t="s">
        <v>538</v>
      </c>
      <c r="E812" s="285"/>
      <c r="F812" s="204">
        <v>100000</v>
      </c>
      <c r="G812" s="204">
        <v>50000</v>
      </c>
      <c r="H812" s="204">
        <v>50000</v>
      </c>
    </row>
    <row r="813" spans="1:8" ht="31.2" outlineLevel="4">
      <c r="A813" s="292">
        <v>803</v>
      </c>
      <c r="B813" s="284" t="s">
        <v>539</v>
      </c>
      <c r="C813" s="285" t="s">
        <v>689</v>
      </c>
      <c r="D813" s="285" t="s">
        <v>259</v>
      </c>
      <c r="E813" s="285"/>
      <c r="F813" s="204">
        <v>100000</v>
      </c>
      <c r="G813" s="204">
        <v>50000</v>
      </c>
      <c r="H813" s="204">
        <v>50000</v>
      </c>
    </row>
    <row r="814" spans="1:8" ht="15.6" outlineLevel="5">
      <c r="A814" s="292">
        <v>804</v>
      </c>
      <c r="B814" s="284" t="s">
        <v>467</v>
      </c>
      <c r="C814" s="285" t="s">
        <v>689</v>
      </c>
      <c r="D814" s="285" t="s">
        <v>259</v>
      </c>
      <c r="E814" s="285" t="s">
        <v>468</v>
      </c>
      <c r="F814" s="204">
        <v>100000</v>
      </c>
      <c r="G814" s="204">
        <v>50000</v>
      </c>
      <c r="H814" s="204">
        <v>50000</v>
      </c>
    </row>
    <row r="815" spans="1:8" ht="15.6" outlineLevel="6">
      <c r="A815" s="292">
        <v>805</v>
      </c>
      <c r="B815" s="284" t="s">
        <v>469</v>
      </c>
      <c r="C815" s="285" t="s">
        <v>689</v>
      </c>
      <c r="D815" s="285" t="s">
        <v>259</v>
      </c>
      <c r="E815" s="285" t="s">
        <v>470</v>
      </c>
      <c r="F815" s="204">
        <v>100000</v>
      </c>
      <c r="G815" s="204">
        <v>50000</v>
      </c>
      <c r="H815" s="204">
        <v>50000</v>
      </c>
    </row>
    <row r="816" spans="1:8" ht="31.2">
      <c r="A816" s="292">
        <v>806</v>
      </c>
      <c r="B816" s="284" t="s">
        <v>612</v>
      </c>
      <c r="C816" s="285" t="s">
        <v>613</v>
      </c>
      <c r="D816" s="285"/>
      <c r="E816" s="285"/>
      <c r="F816" s="204">
        <v>28362278.890000001</v>
      </c>
      <c r="G816" s="204">
        <v>4115562.89</v>
      </c>
      <c r="H816" s="204">
        <v>4060362.89</v>
      </c>
    </row>
    <row r="817" spans="1:8" ht="31.2" outlineLevel="1">
      <c r="A817" s="292">
        <v>807</v>
      </c>
      <c r="B817" s="284" t="s">
        <v>614</v>
      </c>
      <c r="C817" s="285" t="s">
        <v>615</v>
      </c>
      <c r="D817" s="285"/>
      <c r="E817" s="285"/>
      <c r="F817" s="204">
        <v>15200</v>
      </c>
      <c r="G817" s="204">
        <v>2400</v>
      </c>
      <c r="H817" s="204">
        <v>0</v>
      </c>
    </row>
    <row r="818" spans="1:8" ht="109.2" outlineLevel="2">
      <c r="A818" s="292">
        <v>808</v>
      </c>
      <c r="B818" s="286" t="s">
        <v>616</v>
      </c>
      <c r="C818" s="285" t="s">
        <v>617</v>
      </c>
      <c r="D818" s="285"/>
      <c r="E818" s="285"/>
      <c r="F818" s="204">
        <v>15200</v>
      </c>
      <c r="G818" s="204">
        <v>2400</v>
      </c>
      <c r="H818" s="204">
        <v>0</v>
      </c>
    </row>
    <row r="819" spans="1:8" ht="15.6" outlineLevel="3">
      <c r="A819" s="292">
        <v>809</v>
      </c>
      <c r="B819" s="284" t="s">
        <v>592</v>
      </c>
      <c r="C819" s="285" t="s">
        <v>617</v>
      </c>
      <c r="D819" s="285" t="s">
        <v>593</v>
      </c>
      <c r="E819" s="285"/>
      <c r="F819" s="204">
        <v>15200</v>
      </c>
      <c r="G819" s="204">
        <v>2400</v>
      </c>
      <c r="H819" s="204">
        <v>0</v>
      </c>
    </row>
    <row r="820" spans="1:8" ht="62.4" outlineLevel="4">
      <c r="A820" s="292">
        <v>810</v>
      </c>
      <c r="B820" s="284" t="s">
        <v>618</v>
      </c>
      <c r="C820" s="285" t="s">
        <v>617</v>
      </c>
      <c r="D820" s="285" t="s">
        <v>619</v>
      </c>
      <c r="E820" s="285"/>
      <c r="F820" s="204">
        <v>15200</v>
      </c>
      <c r="G820" s="204">
        <v>2400</v>
      </c>
      <c r="H820" s="204">
        <v>0</v>
      </c>
    </row>
    <row r="821" spans="1:8" ht="15.6" outlineLevel="5">
      <c r="A821" s="292">
        <v>811</v>
      </c>
      <c r="B821" s="284" t="s">
        <v>447</v>
      </c>
      <c r="C821" s="285" t="s">
        <v>617</v>
      </c>
      <c r="D821" s="285" t="s">
        <v>619</v>
      </c>
      <c r="E821" s="285" t="s">
        <v>448</v>
      </c>
      <c r="F821" s="204">
        <v>15200</v>
      </c>
      <c r="G821" s="204">
        <v>2400</v>
      </c>
      <c r="H821" s="204">
        <v>0</v>
      </c>
    </row>
    <row r="822" spans="1:8" ht="15.6" outlineLevel="6">
      <c r="A822" s="292">
        <v>812</v>
      </c>
      <c r="B822" s="284" t="s">
        <v>449</v>
      </c>
      <c r="C822" s="285" t="s">
        <v>617</v>
      </c>
      <c r="D822" s="285" t="s">
        <v>619</v>
      </c>
      <c r="E822" s="285" t="s">
        <v>450</v>
      </c>
      <c r="F822" s="204">
        <v>15200</v>
      </c>
      <c r="G822" s="204">
        <v>2400</v>
      </c>
      <c r="H822" s="204">
        <v>0</v>
      </c>
    </row>
    <row r="823" spans="1:8" ht="46.8" outlineLevel="1">
      <c r="A823" s="292">
        <v>813</v>
      </c>
      <c r="B823" s="284" t="s">
        <v>626</v>
      </c>
      <c r="C823" s="285" t="s">
        <v>627</v>
      </c>
      <c r="D823" s="285"/>
      <c r="E823" s="285"/>
      <c r="F823" s="204">
        <v>315500</v>
      </c>
      <c r="G823" s="204">
        <v>315500</v>
      </c>
      <c r="H823" s="204">
        <v>315500</v>
      </c>
    </row>
    <row r="824" spans="1:8" ht="156" outlineLevel="2">
      <c r="A824" s="292">
        <v>814</v>
      </c>
      <c r="B824" s="286" t="s">
        <v>628</v>
      </c>
      <c r="C824" s="285" t="s">
        <v>629</v>
      </c>
      <c r="D824" s="285"/>
      <c r="E824" s="285"/>
      <c r="F824" s="204">
        <v>315500</v>
      </c>
      <c r="G824" s="204">
        <v>315500</v>
      </c>
      <c r="H824" s="204">
        <v>315500</v>
      </c>
    </row>
    <row r="825" spans="1:8" ht="31.2" outlineLevel="3">
      <c r="A825" s="292">
        <v>815</v>
      </c>
      <c r="B825" s="284" t="s">
        <v>537</v>
      </c>
      <c r="C825" s="285" t="s">
        <v>629</v>
      </c>
      <c r="D825" s="285" t="s">
        <v>538</v>
      </c>
      <c r="E825" s="285"/>
      <c r="F825" s="204">
        <v>315500</v>
      </c>
      <c r="G825" s="204">
        <v>315500</v>
      </c>
      <c r="H825" s="204">
        <v>315500</v>
      </c>
    </row>
    <row r="826" spans="1:8" ht="31.2" outlineLevel="4">
      <c r="A826" s="292">
        <v>816</v>
      </c>
      <c r="B826" s="284" t="s">
        <v>539</v>
      </c>
      <c r="C826" s="285" t="s">
        <v>629</v>
      </c>
      <c r="D826" s="285" t="s">
        <v>259</v>
      </c>
      <c r="E826" s="285"/>
      <c r="F826" s="204">
        <v>315500</v>
      </c>
      <c r="G826" s="204">
        <v>315500</v>
      </c>
      <c r="H826" s="204">
        <v>315500</v>
      </c>
    </row>
    <row r="827" spans="1:8" ht="15.6" outlineLevel="5">
      <c r="A827" s="292">
        <v>817</v>
      </c>
      <c r="B827" s="284" t="s">
        <v>447</v>
      </c>
      <c r="C827" s="285" t="s">
        <v>629</v>
      </c>
      <c r="D827" s="285" t="s">
        <v>259</v>
      </c>
      <c r="E827" s="285" t="s">
        <v>448</v>
      </c>
      <c r="F827" s="204">
        <v>315500</v>
      </c>
      <c r="G827" s="204">
        <v>315500</v>
      </c>
      <c r="H827" s="204">
        <v>315500</v>
      </c>
    </row>
    <row r="828" spans="1:8" ht="15.6" outlineLevel="6">
      <c r="A828" s="292">
        <v>818</v>
      </c>
      <c r="B828" s="284" t="s">
        <v>457</v>
      </c>
      <c r="C828" s="285" t="s">
        <v>629</v>
      </c>
      <c r="D828" s="285" t="s">
        <v>259</v>
      </c>
      <c r="E828" s="285" t="s">
        <v>458</v>
      </c>
      <c r="F828" s="204">
        <v>315500</v>
      </c>
      <c r="G828" s="204">
        <v>315500</v>
      </c>
      <c r="H828" s="204">
        <v>315500</v>
      </c>
    </row>
    <row r="829" spans="1:8" ht="31.2" outlineLevel="1">
      <c r="A829" s="292">
        <v>819</v>
      </c>
      <c r="B829" s="284" t="s">
        <v>620</v>
      </c>
      <c r="C829" s="285" t="s">
        <v>621</v>
      </c>
      <c r="D829" s="285"/>
      <c r="E829" s="285"/>
      <c r="F829" s="204">
        <v>3843558.89</v>
      </c>
      <c r="G829" s="204">
        <v>3797662.89</v>
      </c>
      <c r="H829" s="204">
        <v>3744862.89</v>
      </c>
    </row>
    <row r="830" spans="1:8" ht="78" outlineLevel="2">
      <c r="A830" s="292">
        <v>820</v>
      </c>
      <c r="B830" s="284" t="s">
        <v>622</v>
      </c>
      <c r="C830" s="285" t="s">
        <v>623</v>
      </c>
      <c r="D830" s="285"/>
      <c r="E830" s="285"/>
      <c r="F830" s="204">
        <v>796732.64</v>
      </c>
      <c r="G830" s="204">
        <v>813162.89</v>
      </c>
      <c r="H830" s="204">
        <v>813162.89</v>
      </c>
    </row>
    <row r="831" spans="1:8" ht="78" outlineLevel="3">
      <c r="A831" s="292">
        <v>821</v>
      </c>
      <c r="B831" s="284" t="s">
        <v>535</v>
      </c>
      <c r="C831" s="285" t="s">
        <v>623</v>
      </c>
      <c r="D831" s="285" t="s">
        <v>256</v>
      </c>
      <c r="E831" s="285"/>
      <c r="F831" s="204">
        <v>762735.64</v>
      </c>
      <c r="G831" s="204">
        <v>779162.89</v>
      </c>
      <c r="H831" s="204">
        <v>779162.89</v>
      </c>
    </row>
    <row r="832" spans="1:8" ht="31.2" outlineLevel="4">
      <c r="A832" s="292">
        <v>822</v>
      </c>
      <c r="B832" s="284" t="s">
        <v>536</v>
      </c>
      <c r="C832" s="285" t="s">
        <v>623</v>
      </c>
      <c r="D832" s="285" t="s">
        <v>278</v>
      </c>
      <c r="E832" s="285"/>
      <c r="F832" s="204">
        <v>762735.64</v>
      </c>
      <c r="G832" s="204">
        <v>779162.89</v>
      </c>
      <c r="H832" s="204">
        <v>779162.89</v>
      </c>
    </row>
    <row r="833" spans="1:8" ht="15.6" outlineLevel="5">
      <c r="A833" s="292">
        <v>823</v>
      </c>
      <c r="B833" s="284" t="s">
        <v>447</v>
      </c>
      <c r="C833" s="285" t="s">
        <v>623</v>
      </c>
      <c r="D833" s="285" t="s">
        <v>278</v>
      </c>
      <c r="E833" s="285" t="s">
        <v>448</v>
      </c>
      <c r="F833" s="204">
        <v>762735.64</v>
      </c>
      <c r="G833" s="204">
        <v>779162.89</v>
      </c>
      <c r="H833" s="204">
        <v>779162.89</v>
      </c>
    </row>
    <row r="834" spans="1:8" ht="15.6" outlineLevel="6">
      <c r="A834" s="292">
        <v>824</v>
      </c>
      <c r="B834" s="284" t="s">
        <v>449</v>
      </c>
      <c r="C834" s="285" t="s">
        <v>623</v>
      </c>
      <c r="D834" s="285" t="s">
        <v>278</v>
      </c>
      <c r="E834" s="285" t="s">
        <v>450</v>
      </c>
      <c r="F834" s="204">
        <v>762735.64</v>
      </c>
      <c r="G834" s="204">
        <v>779162.89</v>
      </c>
      <c r="H834" s="204">
        <v>779162.89</v>
      </c>
    </row>
    <row r="835" spans="1:8" ht="31.2" outlineLevel="3">
      <c r="A835" s="292">
        <v>825</v>
      </c>
      <c r="B835" s="284" t="s">
        <v>537</v>
      </c>
      <c r="C835" s="285" t="s">
        <v>623</v>
      </c>
      <c r="D835" s="285" t="s">
        <v>538</v>
      </c>
      <c r="E835" s="285"/>
      <c r="F835" s="204">
        <v>33997</v>
      </c>
      <c r="G835" s="204">
        <v>34000</v>
      </c>
      <c r="H835" s="204">
        <v>34000</v>
      </c>
    </row>
    <row r="836" spans="1:8" ht="31.2" outlineLevel="4">
      <c r="A836" s="292">
        <v>826</v>
      </c>
      <c r="B836" s="284" t="s">
        <v>539</v>
      </c>
      <c r="C836" s="285" t="s">
        <v>623</v>
      </c>
      <c r="D836" s="285" t="s">
        <v>259</v>
      </c>
      <c r="E836" s="285"/>
      <c r="F836" s="204">
        <v>33997</v>
      </c>
      <c r="G836" s="204">
        <v>34000</v>
      </c>
      <c r="H836" s="204">
        <v>34000</v>
      </c>
    </row>
    <row r="837" spans="1:8" ht="15.6" outlineLevel="5">
      <c r="A837" s="292">
        <v>827</v>
      </c>
      <c r="B837" s="284" t="s">
        <v>447</v>
      </c>
      <c r="C837" s="285" t="s">
        <v>623</v>
      </c>
      <c r="D837" s="285" t="s">
        <v>259</v>
      </c>
      <c r="E837" s="285" t="s">
        <v>448</v>
      </c>
      <c r="F837" s="204">
        <v>33997</v>
      </c>
      <c r="G837" s="204">
        <v>34000</v>
      </c>
      <c r="H837" s="204">
        <v>34000</v>
      </c>
    </row>
    <row r="838" spans="1:8" ht="15.6" outlineLevel="6">
      <c r="A838" s="292">
        <v>828</v>
      </c>
      <c r="B838" s="284" t="s">
        <v>449</v>
      </c>
      <c r="C838" s="285" t="s">
        <v>623</v>
      </c>
      <c r="D838" s="285" t="s">
        <v>259</v>
      </c>
      <c r="E838" s="285" t="s">
        <v>450</v>
      </c>
      <c r="F838" s="204">
        <v>33997</v>
      </c>
      <c r="G838" s="204">
        <v>34000</v>
      </c>
      <c r="H838" s="204">
        <v>34000</v>
      </c>
    </row>
    <row r="839" spans="1:8" ht="249.6" outlineLevel="2">
      <c r="A839" s="292">
        <v>829</v>
      </c>
      <c r="B839" s="286" t="s">
        <v>1310</v>
      </c>
      <c r="C839" s="285" t="s">
        <v>1311</v>
      </c>
      <c r="D839" s="285"/>
      <c r="E839" s="285"/>
      <c r="F839" s="204">
        <v>4957.25</v>
      </c>
      <c r="G839" s="204">
        <v>0</v>
      </c>
      <c r="H839" s="204">
        <v>0</v>
      </c>
    </row>
    <row r="840" spans="1:8" ht="78" outlineLevel="3">
      <c r="A840" s="292">
        <v>830</v>
      </c>
      <c r="B840" s="284" t="s">
        <v>535</v>
      </c>
      <c r="C840" s="285" t="s">
        <v>1311</v>
      </c>
      <c r="D840" s="285" t="s">
        <v>256</v>
      </c>
      <c r="E840" s="285"/>
      <c r="F840" s="204">
        <v>4957.25</v>
      </c>
      <c r="G840" s="204">
        <v>0</v>
      </c>
      <c r="H840" s="204">
        <v>0</v>
      </c>
    </row>
    <row r="841" spans="1:8" ht="31.2" outlineLevel="4">
      <c r="A841" s="292">
        <v>831</v>
      </c>
      <c r="B841" s="284" t="s">
        <v>536</v>
      </c>
      <c r="C841" s="285" t="s">
        <v>1311</v>
      </c>
      <c r="D841" s="285" t="s">
        <v>278</v>
      </c>
      <c r="E841" s="285"/>
      <c r="F841" s="204">
        <v>4957.25</v>
      </c>
      <c r="G841" s="204">
        <v>0</v>
      </c>
      <c r="H841" s="204">
        <v>0</v>
      </c>
    </row>
    <row r="842" spans="1:8" ht="15.6" outlineLevel="5">
      <c r="A842" s="292">
        <v>832</v>
      </c>
      <c r="B842" s="284" t="s">
        <v>447</v>
      </c>
      <c r="C842" s="285" t="s">
        <v>1311</v>
      </c>
      <c r="D842" s="285" t="s">
        <v>278</v>
      </c>
      <c r="E842" s="285" t="s">
        <v>448</v>
      </c>
      <c r="F842" s="204">
        <v>4957.25</v>
      </c>
      <c r="G842" s="204">
        <v>0</v>
      </c>
      <c r="H842" s="204">
        <v>0</v>
      </c>
    </row>
    <row r="843" spans="1:8" ht="15.6" outlineLevel="6">
      <c r="A843" s="292">
        <v>833</v>
      </c>
      <c r="B843" s="284" t="s">
        <v>449</v>
      </c>
      <c r="C843" s="285" t="s">
        <v>1311</v>
      </c>
      <c r="D843" s="285" t="s">
        <v>278</v>
      </c>
      <c r="E843" s="285" t="s">
        <v>450</v>
      </c>
      <c r="F843" s="204">
        <v>4957.25</v>
      </c>
      <c r="G843" s="204">
        <v>0</v>
      </c>
      <c r="H843" s="204">
        <v>0</v>
      </c>
    </row>
    <row r="844" spans="1:8" ht="124.8" outlineLevel="2">
      <c r="A844" s="292">
        <v>834</v>
      </c>
      <c r="B844" s="286" t="s">
        <v>624</v>
      </c>
      <c r="C844" s="285" t="s">
        <v>625</v>
      </c>
      <c r="D844" s="285"/>
      <c r="E844" s="285"/>
      <c r="F844" s="204">
        <v>3041869</v>
      </c>
      <c r="G844" s="204">
        <v>2984500</v>
      </c>
      <c r="H844" s="204">
        <v>2931700</v>
      </c>
    </row>
    <row r="845" spans="1:8" ht="78" outlineLevel="3">
      <c r="A845" s="292">
        <v>835</v>
      </c>
      <c r="B845" s="284" t="s">
        <v>535</v>
      </c>
      <c r="C845" s="285" t="s">
        <v>625</v>
      </c>
      <c r="D845" s="285" t="s">
        <v>256</v>
      </c>
      <c r="E845" s="285"/>
      <c r="F845" s="204">
        <v>2629769</v>
      </c>
      <c r="G845" s="204">
        <v>2601800</v>
      </c>
      <c r="H845" s="204">
        <v>2601800</v>
      </c>
    </row>
    <row r="846" spans="1:8" ht="31.2" outlineLevel="4">
      <c r="A846" s="292">
        <v>836</v>
      </c>
      <c r="B846" s="284" t="s">
        <v>536</v>
      </c>
      <c r="C846" s="285" t="s">
        <v>625</v>
      </c>
      <c r="D846" s="285" t="s">
        <v>278</v>
      </c>
      <c r="E846" s="285"/>
      <c r="F846" s="204">
        <v>2629769</v>
      </c>
      <c r="G846" s="204">
        <v>2601800</v>
      </c>
      <c r="H846" s="204">
        <v>2601800</v>
      </c>
    </row>
    <row r="847" spans="1:8" ht="15.6" outlineLevel="5">
      <c r="A847" s="292">
        <v>837</v>
      </c>
      <c r="B847" s="284" t="s">
        <v>447</v>
      </c>
      <c r="C847" s="285" t="s">
        <v>625</v>
      </c>
      <c r="D847" s="285" t="s">
        <v>278</v>
      </c>
      <c r="E847" s="285" t="s">
        <v>448</v>
      </c>
      <c r="F847" s="204">
        <v>2629769</v>
      </c>
      <c r="G847" s="204">
        <v>2601800</v>
      </c>
      <c r="H847" s="204">
        <v>2601800</v>
      </c>
    </row>
    <row r="848" spans="1:8" ht="15.6" outlineLevel="6">
      <c r="A848" s="292">
        <v>838</v>
      </c>
      <c r="B848" s="284" t="s">
        <v>449</v>
      </c>
      <c r="C848" s="285" t="s">
        <v>625</v>
      </c>
      <c r="D848" s="285" t="s">
        <v>278</v>
      </c>
      <c r="E848" s="285" t="s">
        <v>450</v>
      </c>
      <c r="F848" s="204">
        <v>2629769</v>
      </c>
      <c r="G848" s="204">
        <v>2601800</v>
      </c>
      <c r="H848" s="204">
        <v>2601800</v>
      </c>
    </row>
    <row r="849" spans="1:8" ht="31.2" outlineLevel="3">
      <c r="A849" s="292">
        <v>839</v>
      </c>
      <c r="B849" s="284" t="s">
        <v>537</v>
      </c>
      <c r="C849" s="285" t="s">
        <v>625</v>
      </c>
      <c r="D849" s="285" t="s">
        <v>538</v>
      </c>
      <c r="E849" s="285"/>
      <c r="F849" s="204">
        <v>405735.09</v>
      </c>
      <c r="G849" s="204">
        <v>382700</v>
      </c>
      <c r="H849" s="204">
        <v>329900</v>
      </c>
    </row>
    <row r="850" spans="1:8" ht="31.2" outlineLevel="4">
      <c r="A850" s="292">
        <v>840</v>
      </c>
      <c r="B850" s="284" t="s">
        <v>539</v>
      </c>
      <c r="C850" s="285" t="s">
        <v>625</v>
      </c>
      <c r="D850" s="285" t="s">
        <v>259</v>
      </c>
      <c r="E850" s="285"/>
      <c r="F850" s="204">
        <v>405735.09</v>
      </c>
      <c r="G850" s="204">
        <v>382700</v>
      </c>
      <c r="H850" s="204">
        <v>329900</v>
      </c>
    </row>
    <row r="851" spans="1:8" ht="15.6" outlineLevel="5">
      <c r="A851" s="292">
        <v>841</v>
      </c>
      <c r="B851" s="284" t="s">
        <v>447</v>
      </c>
      <c r="C851" s="285" t="s">
        <v>625</v>
      </c>
      <c r="D851" s="285" t="s">
        <v>259</v>
      </c>
      <c r="E851" s="285" t="s">
        <v>448</v>
      </c>
      <c r="F851" s="204">
        <v>405735.09</v>
      </c>
      <c r="G851" s="204">
        <v>382700</v>
      </c>
      <c r="H851" s="204">
        <v>329900</v>
      </c>
    </row>
    <row r="852" spans="1:8" ht="15.6" outlineLevel="6">
      <c r="A852" s="292">
        <v>842</v>
      </c>
      <c r="B852" s="284" t="s">
        <v>449</v>
      </c>
      <c r="C852" s="285" t="s">
        <v>625</v>
      </c>
      <c r="D852" s="285" t="s">
        <v>259</v>
      </c>
      <c r="E852" s="285" t="s">
        <v>450</v>
      </c>
      <c r="F852" s="204">
        <v>405735.09</v>
      </c>
      <c r="G852" s="204">
        <v>382700</v>
      </c>
      <c r="H852" s="204">
        <v>329900</v>
      </c>
    </row>
    <row r="853" spans="1:8" ht="15.6" outlineLevel="3">
      <c r="A853" s="292">
        <v>843</v>
      </c>
      <c r="B853" s="284" t="s">
        <v>592</v>
      </c>
      <c r="C853" s="285" t="s">
        <v>625</v>
      </c>
      <c r="D853" s="285" t="s">
        <v>593</v>
      </c>
      <c r="E853" s="285"/>
      <c r="F853" s="204">
        <v>6364.91</v>
      </c>
      <c r="G853" s="204">
        <v>0</v>
      </c>
      <c r="H853" s="204">
        <v>0</v>
      </c>
    </row>
    <row r="854" spans="1:8" ht="15.6" outlineLevel="4">
      <c r="A854" s="292">
        <v>844</v>
      </c>
      <c r="B854" s="284" t="s">
        <v>594</v>
      </c>
      <c r="C854" s="285" t="s">
        <v>625</v>
      </c>
      <c r="D854" s="285" t="s">
        <v>595</v>
      </c>
      <c r="E854" s="285"/>
      <c r="F854" s="204">
        <v>6364.91</v>
      </c>
      <c r="G854" s="204">
        <v>0</v>
      </c>
      <c r="H854" s="204">
        <v>0</v>
      </c>
    </row>
    <row r="855" spans="1:8" ht="15.6" outlineLevel="5">
      <c r="A855" s="292">
        <v>845</v>
      </c>
      <c r="B855" s="284" t="s">
        <v>447</v>
      </c>
      <c r="C855" s="285" t="s">
        <v>625</v>
      </c>
      <c r="D855" s="285" t="s">
        <v>595</v>
      </c>
      <c r="E855" s="285" t="s">
        <v>448</v>
      </c>
      <c r="F855" s="204">
        <v>6364.91</v>
      </c>
      <c r="G855" s="204">
        <v>0</v>
      </c>
      <c r="H855" s="204">
        <v>0</v>
      </c>
    </row>
    <row r="856" spans="1:8" ht="15.6" outlineLevel="6">
      <c r="A856" s="292">
        <v>846</v>
      </c>
      <c r="B856" s="284" t="s">
        <v>449</v>
      </c>
      <c r="C856" s="285" t="s">
        <v>625</v>
      </c>
      <c r="D856" s="285" t="s">
        <v>595</v>
      </c>
      <c r="E856" s="285" t="s">
        <v>450</v>
      </c>
      <c r="F856" s="204">
        <v>6364.91</v>
      </c>
      <c r="G856" s="204">
        <v>0</v>
      </c>
      <c r="H856" s="204">
        <v>0</v>
      </c>
    </row>
    <row r="857" spans="1:8" ht="31.2" outlineLevel="1">
      <c r="A857" s="292">
        <v>847</v>
      </c>
      <c r="B857" s="284" t="s">
        <v>630</v>
      </c>
      <c r="C857" s="285" t="s">
        <v>631</v>
      </c>
      <c r="D857" s="285"/>
      <c r="E857" s="285"/>
      <c r="F857" s="204">
        <v>24188020</v>
      </c>
      <c r="G857" s="204">
        <v>0</v>
      </c>
      <c r="H857" s="204">
        <v>0</v>
      </c>
    </row>
    <row r="858" spans="1:8" ht="78" outlineLevel="2">
      <c r="A858" s="292">
        <v>848</v>
      </c>
      <c r="B858" s="284" t="s">
        <v>1312</v>
      </c>
      <c r="C858" s="285" t="s">
        <v>1116</v>
      </c>
      <c r="D858" s="285"/>
      <c r="E858" s="285"/>
      <c r="F858" s="204">
        <v>3315000</v>
      </c>
      <c r="G858" s="204">
        <v>0</v>
      </c>
      <c r="H858" s="204">
        <v>0</v>
      </c>
    </row>
    <row r="859" spans="1:8" ht="15.6" outlineLevel="3">
      <c r="A859" s="292">
        <v>849</v>
      </c>
      <c r="B859" s="284" t="s">
        <v>592</v>
      </c>
      <c r="C859" s="285" t="s">
        <v>1116</v>
      </c>
      <c r="D859" s="285" t="s">
        <v>593</v>
      </c>
      <c r="E859" s="285"/>
      <c r="F859" s="204">
        <v>3315000</v>
      </c>
      <c r="G859" s="204">
        <v>0</v>
      </c>
      <c r="H859" s="204">
        <v>0</v>
      </c>
    </row>
    <row r="860" spans="1:8" ht="62.4" outlineLevel="4">
      <c r="A860" s="292">
        <v>850</v>
      </c>
      <c r="B860" s="284" t="s">
        <v>618</v>
      </c>
      <c r="C860" s="285" t="s">
        <v>1116</v>
      </c>
      <c r="D860" s="285" t="s">
        <v>619</v>
      </c>
      <c r="E860" s="285"/>
      <c r="F860" s="204">
        <v>3315000</v>
      </c>
      <c r="G860" s="204">
        <v>0</v>
      </c>
      <c r="H860" s="204">
        <v>0</v>
      </c>
    </row>
    <row r="861" spans="1:8" ht="15.6" outlineLevel="5">
      <c r="A861" s="292">
        <v>851</v>
      </c>
      <c r="B861" s="284" t="s">
        <v>447</v>
      </c>
      <c r="C861" s="285" t="s">
        <v>1116</v>
      </c>
      <c r="D861" s="285" t="s">
        <v>619</v>
      </c>
      <c r="E861" s="285" t="s">
        <v>448</v>
      </c>
      <c r="F861" s="204">
        <v>3315000</v>
      </c>
      <c r="G861" s="204">
        <v>0</v>
      </c>
      <c r="H861" s="204">
        <v>0</v>
      </c>
    </row>
    <row r="862" spans="1:8" ht="15.6" outlineLevel="6">
      <c r="A862" s="292">
        <v>852</v>
      </c>
      <c r="B862" s="284" t="s">
        <v>457</v>
      </c>
      <c r="C862" s="285" t="s">
        <v>1116</v>
      </c>
      <c r="D862" s="285" t="s">
        <v>619</v>
      </c>
      <c r="E862" s="285" t="s">
        <v>458</v>
      </c>
      <c r="F862" s="204">
        <v>3315000</v>
      </c>
      <c r="G862" s="204">
        <v>0</v>
      </c>
      <c r="H862" s="204">
        <v>0</v>
      </c>
    </row>
    <row r="863" spans="1:8" ht="62.4" outlineLevel="2">
      <c r="A863" s="292">
        <v>853</v>
      </c>
      <c r="B863" s="284" t="s">
        <v>1313</v>
      </c>
      <c r="C863" s="285" t="s">
        <v>1117</v>
      </c>
      <c r="D863" s="285"/>
      <c r="E863" s="285"/>
      <c r="F863" s="204">
        <v>15392000</v>
      </c>
      <c r="G863" s="204">
        <v>0</v>
      </c>
      <c r="H863" s="204">
        <v>0</v>
      </c>
    </row>
    <row r="864" spans="1:8" ht="15.6" outlineLevel="3">
      <c r="A864" s="292">
        <v>854</v>
      </c>
      <c r="B864" s="284" t="s">
        <v>592</v>
      </c>
      <c r="C864" s="285" t="s">
        <v>1117</v>
      </c>
      <c r="D864" s="285" t="s">
        <v>593</v>
      </c>
      <c r="E864" s="285"/>
      <c r="F864" s="204">
        <v>15392000</v>
      </c>
      <c r="G864" s="204">
        <v>0</v>
      </c>
      <c r="H864" s="204">
        <v>0</v>
      </c>
    </row>
    <row r="865" spans="1:8" ht="62.4" outlineLevel="4">
      <c r="A865" s="292">
        <v>855</v>
      </c>
      <c r="B865" s="284" t="s">
        <v>618</v>
      </c>
      <c r="C865" s="285" t="s">
        <v>1117</v>
      </c>
      <c r="D865" s="285" t="s">
        <v>619</v>
      </c>
      <c r="E865" s="285"/>
      <c r="F865" s="204">
        <v>15392000</v>
      </c>
      <c r="G865" s="204">
        <v>0</v>
      </c>
      <c r="H865" s="204">
        <v>0</v>
      </c>
    </row>
    <row r="866" spans="1:8" ht="15.6" outlineLevel="5">
      <c r="A866" s="292">
        <v>856</v>
      </c>
      <c r="B866" s="284" t="s">
        <v>447</v>
      </c>
      <c r="C866" s="285" t="s">
        <v>1117</v>
      </c>
      <c r="D866" s="285" t="s">
        <v>619</v>
      </c>
      <c r="E866" s="285" t="s">
        <v>448</v>
      </c>
      <c r="F866" s="204">
        <v>15392000</v>
      </c>
      <c r="G866" s="204">
        <v>0</v>
      </c>
      <c r="H866" s="204">
        <v>0</v>
      </c>
    </row>
    <row r="867" spans="1:8" ht="15.6" outlineLevel="6">
      <c r="A867" s="292">
        <v>857</v>
      </c>
      <c r="B867" s="284" t="s">
        <v>457</v>
      </c>
      <c r="C867" s="285" t="s">
        <v>1117</v>
      </c>
      <c r="D867" s="285" t="s">
        <v>619</v>
      </c>
      <c r="E867" s="285" t="s">
        <v>458</v>
      </c>
      <c r="F867" s="204">
        <v>15392000</v>
      </c>
      <c r="G867" s="204">
        <v>0</v>
      </c>
      <c r="H867" s="204">
        <v>0</v>
      </c>
    </row>
    <row r="868" spans="1:8" ht="62.4" outlineLevel="2">
      <c r="A868" s="292">
        <v>858</v>
      </c>
      <c r="B868" s="284" t="s">
        <v>1314</v>
      </c>
      <c r="C868" s="285" t="s">
        <v>1118</v>
      </c>
      <c r="D868" s="285"/>
      <c r="E868" s="285"/>
      <c r="F868" s="204">
        <v>5429000</v>
      </c>
      <c r="G868" s="204">
        <v>0</v>
      </c>
      <c r="H868" s="204">
        <v>0</v>
      </c>
    </row>
    <row r="869" spans="1:8" ht="15.6" outlineLevel="3">
      <c r="A869" s="292">
        <v>859</v>
      </c>
      <c r="B869" s="284" t="s">
        <v>592</v>
      </c>
      <c r="C869" s="285" t="s">
        <v>1118</v>
      </c>
      <c r="D869" s="285" t="s">
        <v>593</v>
      </c>
      <c r="E869" s="285"/>
      <c r="F869" s="204">
        <v>5429000</v>
      </c>
      <c r="G869" s="204">
        <v>0</v>
      </c>
      <c r="H869" s="204">
        <v>0</v>
      </c>
    </row>
    <row r="870" spans="1:8" ht="62.4" outlineLevel="4">
      <c r="A870" s="292">
        <v>860</v>
      </c>
      <c r="B870" s="284" t="s">
        <v>618</v>
      </c>
      <c r="C870" s="285" t="s">
        <v>1118</v>
      </c>
      <c r="D870" s="285" t="s">
        <v>619</v>
      </c>
      <c r="E870" s="285"/>
      <c r="F870" s="204">
        <v>5429000</v>
      </c>
      <c r="G870" s="204">
        <v>0</v>
      </c>
      <c r="H870" s="204">
        <v>0</v>
      </c>
    </row>
    <row r="871" spans="1:8" ht="15.6" outlineLevel="5">
      <c r="A871" s="292">
        <v>861</v>
      </c>
      <c r="B871" s="284" t="s">
        <v>447</v>
      </c>
      <c r="C871" s="285" t="s">
        <v>1118</v>
      </c>
      <c r="D871" s="285" t="s">
        <v>619</v>
      </c>
      <c r="E871" s="285" t="s">
        <v>448</v>
      </c>
      <c r="F871" s="204">
        <v>5429000</v>
      </c>
      <c r="G871" s="204">
        <v>0</v>
      </c>
      <c r="H871" s="204">
        <v>0</v>
      </c>
    </row>
    <row r="872" spans="1:8" ht="15.6" outlineLevel="6">
      <c r="A872" s="292">
        <v>862</v>
      </c>
      <c r="B872" s="284" t="s">
        <v>457</v>
      </c>
      <c r="C872" s="285" t="s">
        <v>1118</v>
      </c>
      <c r="D872" s="285" t="s">
        <v>619</v>
      </c>
      <c r="E872" s="285" t="s">
        <v>458</v>
      </c>
      <c r="F872" s="204">
        <v>5429000</v>
      </c>
      <c r="G872" s="204">
        <v>0</v>
      </c>
      <c r="H872" s="204">
        <v>0</v>
      </c>
    </row>
    <row r="873" spans="1:8" ht="62.4" outlineLevel="2">
      <c r="A873" s="292">
        <v>863</v>
      </c>
      <c r="B873" s="284" t="s">
        <v>1315</v>
      </c>
      <c r="C873" s="285" t="s">
        <v>917</v>
      </c>
      <c r="D873" s="285"/>
      <c r="E873" s="285"/>
      <c r="F873" s="204">
        <v>7710</v>
      </c>
      <c r="G873" s="204">
        <v>0</v>
      </c>
      <c r="H873" s="204">
        <v>0</v>
      </c>
    </row>
    <row r="874" spans="1:8" ht="15.6" outlineLevel="3">
      <c r="A874" s="292">
        <v>864</v>
      </c>
      <c r="B874" s="284" t="s">
        <v>592</v>
      </c>
      <c r="C874" s="285" t="s">
        <v>917</v>
      </c>
      <c r="D874" s="285" t="s">
        <v>593</v>
      </c>
      <c r="E874" s="285"/>
      <c r="F874" s="204">
        <v>7710</v>
      </c>
      <c r="G874" s="204">
        <v>0</v>
      </c>
      <c r="H874" s="204">
        <v>0</v>
      </c>
    </row>
    <row r="875" spans="1:8" ht="62.4" outlineLevel="4">
      <c r="A875" s="292">
        <v>865</v>
      </c>
      <c r="B875" s="284" t="s">
        <v>618</v>
      </c>
      <c r="C875" s="285" t="s">
        <v>917</v>
      </c>
      <c r="D875" s="285" t="s">
        <v>619</v>
      </c>
      <c r="E875" s="285"/>
      <c r="F875" s="204">
        <v>7710</v>
      </c>
      <c r="G875" s="204">
        <v>0</v>
      </c>
      <c r="H875" s="204">
        <v>0</v>
      </c>
    </row>
    <row r="876" spans="1:8" ht="15.6" outlineLevel="5">
      <c r="A876" s="292">
        <v>866</v>
      </c>
      <c r="B876" s="284" t="s">
        <v>447</v>
      </c>
      <c r="C876" s="285" t="s">
        <v>917</v>
      </c>
      <c r="D876" s="285" t="s">
        <v>619</v>
      </c>
      <c r="E876" s="285" t="s">
        <v>448</v>
      </c>
      <c r="F876" s="204">
        <v>7710</v>
      </c>
      <c r="G876" s="204">
        <v>0</v>
      </c>
      <c r="H876" s="204">
        <v>0</v>
      </c>
    </row>
    <row r="877" spans="1:8" ht="15.6" outlineLevel="6">
      <c r="A877" s="292">
        <v>867</v>
      </c>
      <c r="B877" s="284" t="s">
        <v>457</v>
      </c>
      <c r="C877" s="285" t="s">
        <v>917</v>
      </c>
      <c r="D877" s="285" t="s">
        <v>619</v>
      </c>
      <c r="E877" s="285" t="s">
        <v>458</v>
      </c>
      <c r="F877" s="204">
        <v>7710</v>
      </c>
      <c r="G877" s="204">
        <v>0</v>
      </c>
      <c r="H877" s="204">
        <v>0</v>
      </c>
    </row>
    <row r="878" spans="1:8" ht="62.4" outlineLevel="2">
      <c r="A878" s="292">
        <v>868</v>
      </c>
      <c r="B878" s="284" t="s">
        <v>1316</v>
      </c>
      <c r="C878" s="285" t="s">
        <v>918</v>
      </c>
      <c r="D878" s="285"/>
      <c r="E878" s="285"/>
      <c r="F878" s="204">
        <v>32310</v>
      </c>
      <c r="G878" s="204">
        <v>0</v>
      </c>
      <c r="H878" s="204">
        <v>0</v>
      </c>
    </row>
    <row r="879" spans="1:8" ht="15.6" outlineLevel="3">
      <c r="A879" s="292">
        <v>869</v>
      </c>
      <c r="B879" s="284" t="s">
        <v>592</v>
      </c>
      <c r="C879" s="285" t="s">
        <v>918</v>
      </c>
      <c r="D879" s="285" t="s">
        <v>593</v>
      </c>
      <c r="E879" s="285"/>
      <c r="F879" s="204">
        <v>32310</v>
      </c>
      <c r="G879" s="204">
        <v>0</v>
      </c>
      <c r="H879" s="204">
        <v>0</v>
      </c>
    </row>
    <row r="880" spans="1:8" ht="62.4" outlineLevel="4">
      <c r="A880" s="292">
        <v>870</v>
      </c>
      <c r="B880" s="284" t="s">
        <v>618</v>
      </c>
      <c r="C880" s="285" t="s">
        <v>918</v>
      </c>
      <c r="D880" s="285" t="s">
        <v>619</v>
      </c>
      <c r="E880" s="285"/>
      <c r="F880" s="204">
        <v>32310</v>
      </c>
      <c r="G880" s="204">
        <v>0</v>
      </c>
      <c r="H880" s="204">
        <v>0</v>
      </c>
    </row>
    <row r="881" spans="1:8" ht="15.6" outlineLevel="5">
      <c r="A881" s="292">
        <v>871</v>
      </c>
      <c r="B881" s="284" t="s">
        <v>447</v>
      </c>
      <c r="C881" s="285" t="s">
        <v>918</v>
      </c>
      <c r="D881" s="285" t="s">
        <v>619</v>
      </c>
      <c r="E881" s="285" t="s">
        <v>448</v>
      </c>
      <c r="F881" s="204">
        <v>32310</v>
      </c>
      <c r="G881" s="204">
        <v>0</v>
      </c>
      <c r="H881" s="204">
        <v>0</v>
      </c>
    </row>
    <row r="882" spans="1:8" ht="15.6" outlineLevel="6">
      <c r="A882" s="292">
        <v>872</v>
      </c>
      <c r="B882" s="284" t="s">
        <v>457</v>
      </c>
      <c r="C882" s="285" t="s">
        <v>918</v>
      </c>
      <c r="D882" s="285" t="s">
        <v>619</v>
      </c>
      <c r="E882" s="285" t="s">
        <v>458</v>
      </c>
      <c r="F882" s="204">
        <v>32310</v>
      </c>
      <c r="G882" s="204">
        <v>0</v>
      </c>
      <c r="H882" s="204">
        <v>0</v>
      </c>
    </row>
    <row r="883" spans="1:8" ht="46.8" outlineLevel="2">
      <c r="A883" s="292">
        <v>873</v>
      </c>
      <c r="B883" s="284" t="s">
        <v>1317</v>
      </c>
      <c r="C883" s="285" t="s">
        <v>919</v>
      </c>
      <c r="D883" s="285"/>
      <c r="E883" s="285"/>
      <c r="F883" s="204">
        <v>12000</v>
      </c>
      <c r="G883" s="204">
        <v>0</v>
      </c>
      <c r="H883" s="204">
        <v>0</v>
      </c>
    </row>
    <row r="884" spans="1:8" ht="15.6" outlineLevel="3">
      <c r="A884" s="292">
        <v>874</v>
      </c>
      <c r="B884" s="284" t="s">
        <v>592</v>
      </c>
      <c r="C884" s="285" t="s">
        <v>919</v>
      </c>
      <c r="D884" s="285" t="s">
        <v>593</v>
      </c>
      <c r="E884" s="285"/>
      <c r="F884" s="204">
        <v>12000</v>
      </c>
      <c r="G884" s="204">
        <v>0</v>
      </c>
      <c r="H884" s="204">
        <v>0</v>
      </c>
    </row>
    <row r="885" spans="1:8" ht="62.4" outlineLevel="4">
      <c r="A885" s="292">
        <v>875</v>
      </c>
      <c r="B885" s="284" t="s">
        <v>618</v>
      </c>
      <c r="C885" s="285" t="s">
        <v>919</v>
      </c>
      <c r="D885" s="285" t="s">
        <v>619</v>
      </c>
      <c r="E885" s="285"/>
      <c r="F885" s="204">
        <v>12000</v>
      </c>
      <c r="G885" s="204">
        <v>0</v>
      </c>
      <c r="H885" s="204">
        <v>0</v>
      </c>
    </row>
    <row r="886" spans="1:8" ht="15.6" outlineLevel="5">
      <c r="A886" s="292">
        <v>876</v>
      </c>
      <c r="B886" s="284" t="s">
        <v>447</v>
      </c>
      <c r="C886" s="285" t="s">
        <v>919</v>
      </c>
      <c r="D886" s="285" t="s">
        <v>619</v>
      </c>
      <c r="E886" s="285" t="s">
        <v>448</v>
      </c>
      <c r="F886" s="204">
        <v>12000</v>
      </c>
      <c r="G886" s="204">
        <v>0</v>
      </c>
      <c r="H886" s="204">
        <v>0</v>
      </c>
    </row>
    <row r="887" spans="1:8" ht="15.6" outlineLevel="6">
      <c r="A887" s="292">
        <v>877</v>
      </c>
      <c r="B887" s="284" t="s">
        <v>457</v>
      </c>
      <c r="C887" s="285" t="s">
        <v>919</v>
      </c>
      <c r="D887" s="285" t="s">
        <v>619</v>
      </c>
      <c r="E887" s="285" t="s">
        <v>458</v>
      </c>
      <c r="F887" s="204">
        <v>12000</v>
      </c>
      <c r="G887" s="204">
        <v>0</v>
      </c>
      <c r="H887" s="204">
        <v>0</v>
      </c>
    </row>
    <row r="888" spans="1:8" ht="62.4">
      <c r="A888" s="292">
        <v>878</v>
      </c>
      <c r="B888" s="284" t="s">
        <v>665</v>
      </c>
      <c r="C888" s="285" t="s">
        <v>666</v>
      </c>
      <c r="D888" s="285"/>
      <c r="E888" s="285"/>
      <c r="F888" s="204">
        <v>3368700</v>
      </c>
      <c r="G888" s="204">
        <v>0</v>
      </c>
      <c r="H888" s="204">
        <v>0</v>
      </c>
    </row>
    <row r="889" spans="1:8" ht="46.8" outlineLevel="1">
      <c r="A889" s="292">
        <v>879</v>
      </c>
      <c r="B889" s="284" t="s">
        <v>667</v>
      </c>
      <c r="C889" s="285" t="s">
        <v>668</v>
      </c>
      <c r="D889" s="285"/>
      <c r="E889" s="285"/>
      <c r="F889" s="204">
        <v>3368700</v>
      </c>
      <c r="G889" s="204">
        <v>0</v>
      </c>
      <c r="H889" s="204">
        <v>0</v>
      </c>
    </row>
    <row r="890" spans="1:8" ht="156" outlineLevel="2">
      <c r="A890" s="292">
        <v>880</v>
      </c>
      <c r="B890" s="286" t="s">
        <v>925</v>
      </c>
      <c r="C890" s="285" t="s">
        <v>926</v>
      </c>
      <c r="D890" s="285"/>
      <c r="E890" s="285"/>
      <c r="F890" s="204">
        <v>3368700</v>
      </c>
      <c r="G890" s="204">
        <v>0</v>
      </c>
      <c r="H890" s="204">
        <v>0</v>
      </c>
    </row>
    <row r="891" spans="1:8" ht="31.2" outlineLevel="3">
      <c r="A891" s="292">
        <v>881</v>
      </c>
      <c r="B891" s="284" t="s">
        <v>537</v>
      </c>
      <c r="C891" s="285" t="s">
        <v>926</v>
      </c>
      <c r="D891" s="285" t="s">
        <v>538</v>
      </c>
      <c r="E891" s="285"/>
      <c r="F891" s="204">
        <v>3368700</v>
      </c>
      <c r="G891" s="204">
        <v>0</v>
      </c>
      <c r="H891" s="204">
        <v>0</v>
      </c>
    </row>
    <row r="892" spans="1:8" ht="31.2" outlineLevel="4">
      <c r="A892" s="292">
        <v>882</v>
      </c>
      <c r="B892" s="284" t="s">
        <v>539</v>
      </c>
      <c r="C892" s="285" t="s">
        <v>926</v>
      </c>
      <c r="D892" s="285" t="s">
        <v>259</v>
      </c>
      <c r="E892" s="285"/>
      <c r="F892" s="204">
        <v>3368700</v>
      </c>
      <c r="G892" s="204">
        <v>0</v>
      </c>
      <c r="H892" s="204">
        <v>0</v>
      </c>
    </row>
    <row r="893" spans="1:8" ht="15.6" outlineLevel="5">
      <c r="A893" s="292">
        <v>883</v>
      </c>
      <c r="B893" s="284" t="s">
        <v>447</v>
      </c>
      <c r="C893" s="285" t="s">
        <v>926</v>
      </c>
      <c r="D893" s="285" t="s">
        <v>259</v>
      </c>
      <c r="E893" s="285" t="s">
        <v>448</v>
      </c>
      <c r="F893" s="204">
        <v>3368700</v>
      </c>
      <c r="G893" s="204">
        <v>0</v>
      </c>
      <c r="H893" s="204">
        <v>0</v>
      </c>
    </row>
    <row r="894" spans="1:8" ht="15.6" outlineLevel="6">
      <c r="A894" s="292">
        <v>884</v>
      </c>
      <c r="B894" s="284" t="s">
        <v>455</v>
      </c>
      <c r="C894" s="285" t="s">
        <v>926</v>
      </c>
      <c r="D894" s="285" t="s">
        <v>259</v>
      </c>
      <c r="E894" s="285" t="s">
        <v>456</v>
      </c>
      <c r="F894" s="204">
        <v>3368700</v>
      </c>
      <c r="G894" s="204">
        <v>0</v>
      </c>
      <c r="H894" s="204">
        <v>0</v>
      </c>
    </row>
    <row r="895" spans="1:8" ht="15.6" collapsed="1">
      <c r="A895" s="292">
        <v>885</v>
      </c>
      <c r="B895" s="284" t="s">
        <v>542</v>
      </c>
      <c r="C895" s="285" t="s">
        <v>543</v>
      </c>
      <c r="D895" s="285"/>
      <c r="E895" s="285"/>
      <c r="F895" s="204">
        <v>85572898</v>
      </c>
      <c r="G895" s="204">
        <v>30642226.52</v>
      </c>
      <c r="H895" s="204">
        <v>30858106.75</v>
      </c>
    </row>
    <row r="896" spans="1:8" ht="46.8" outlineLevel="1">
      <c r="A896" s="292">
        <v>886</v>
      </c>
      <c r="B896" s="284" t="s">
        <v>736</v>
      </c>
      <c r="C896" s="285" t="s">
        <v>737</v>
      </c>
      <c r="D896" s="285"/>
      <c r="E896" s="285"/>
      <c r="F896" s="204">
        <v>24295963.809999999</v>
      </c>
      <c r="G896" s="204">
        <v>21867486.52</v>
      </c>
      <c r="H896" s="204">
        <v>21476406.75</v>
      </c>
    </row>
    <row r="897" spans="1:8" ht="31.2" outlineLevel="2">
      <c r="A897" s="292">
        <v>887</v>
      </c>
      <c r="B897" s="284" t="s">
        <v>738</v>
      </c>
      <c r="C897" s="285" t="s">
        <v>739</v>
      </c>
      <c r="D897" s="285"/>
      <c r="E897" s="285"/>
      <c r="F897" s="204">
        <v>968139.14</v>
      </c>
      <c r="G897" s="204">
        <v>1226521.5</v>
      </c>
      <c r="H897" s="204">
        <v>1226521.5</v>
      </c>
    </row>
    <row r="898" spans="1:8" ht="78" outlineLevel="3">
      <c r="A898" s="292">
        <v>888</v>
      </c>
      <c r="B898" s="284" t="s">
        <v>535</v>
      </c>
      <c r="C898" s="285" t="s">
        <v>739</v>
      </c>
      <c r="D898" s="285" t="s">
        <v>256</v>
      </c>
      <c r="E898" s="285"/>
      <c r="F898" s="204">
        <v>968139.14</v>
      </c>
      <c r="G898" s="204">
        <v>1226521.5</v>
      </c>
      <c r="H898" s="204">
        <v>1226521.5</v>
      </c>
    </row>
    <row r="899" spans="1:8" ht="31.2" outlineLevel="4">
      <c r="A899" s="292">
        <v>889</v>
      </c>
      <c r="B899" s="284" t="s">
        <v>536</v>
      </c>
      <c r="C899" s="285" t="s">
        <v>739</v>
      </c>
      <c r="D899" s="285" t="s">
        <v>278</v>
      </c>
      <c r="E899" s="285"/>
      <c r="F899" s="204">
        <v>968139.14</v>
      </c>
      <c r="G899" s="204">
        <v>1226521.5</v>
      </c>
      <c r="H899" s="204">
        <v>1226521.5</v>
      </c>
    </row>
    <row r="900" spans="1:8" ht="15.6" outlineLevel="5">
      <c r="A900" s="292">
        <v>890</v>
      </c>
      <c r="B900" s="284" t="s">
        <v>421</v>
      </c>
      <c r="C900" s="285" t="s">
        <v>739</v>
      </c>
      <c r="D900" s="285" t="s">
        <v>278</v>
      </c>
      <c r="E900" s="285" t="s">
        <v>422</v>
      </c>
      <c r="F900" s="204">
        <v>968139.14</v>
      </c>
      <c r="G900" s="204">
        <v>1226521.5</v>
      </c>
      <c r="H900" s="204">
        <v>1226521.5</v>
      </c>
    </row>
    <row r="901" spans="1:8" ht="46.8" outlineLevel="6">
      <c r="A901" s="292">
        <v>891</v>
      </c>
      <c r="B901" s="284" t="s">
        <v>423</v>
      </c>
      <c r="C901" s="285" t="s">
        <v>739</v>
      </c>
      <c r="D901" s="285" t="s">
        <v>278</v>
      </c>
      <c r="E901" s="285" t="s">
        <v>424</v>
      </c>
      <c r="F901" s="204">
        <v>968139.14</v>
      </c>
      <c r="G901" s="204">
        <v>1226521.5</v>
      </c>
      <c r="H901" s="204">
        <v>1226521.5</v>
      </c>
    </row>
    <row r="902" spans="1:8" ht="31.2" outlineLevel="2">
      <c r="A902" s="292">
        <v>892</v>
      </c>
      <c r="B902" s="284" t="s">
        <v>740</v>
      </c>
      <c r="C902" s="285" t="s">
        <v>741</v>
      </c>
      <c r="D902" s="285"/>
      <c r="E902" s="285"/>
      <c r="F902" s="204">
        <v>18814745.649999999</v>
      </c>
      <c r="G902" s="204">
        <v>17394865.579999998</v>
      </c>
      <c r="H902" s="204">
        <v>17006685.809999999</v>
      </c>
    </row>
    <row r="903" spans="1:8" ht="78" outlineLevel="3">
      <c r="A903" s="292">
        <v>893</v>
      </c>
      <c r="B903" s="284" t="s">
        <v>535</v>
      </c>
      <c r="C903" s="285" t="s">
        <v>741</v>
      </c>
      <c r="D903" s="285" t="s">
        <v>256</v>
      </c>
      <c r="E903" s="285"/>
      <c r="F903" s="204">
        <v>13727796.07</v>
      </c>
      <c r="G903" s="204">
        <v>12503966.710000001</v>
      </c>
      <c r="H903" s="204">
        <v>12503966.720000001</v>
      </c>
    </row>
    <row r="904" spans="1:8" ht="31.2" outlineLevel="4">
      <c r="A904" s="292">
        <v>894</v>
      </c>
      <c r="B904" s="284" t="s">
        <v>536</v>
      </c>
      <c r="C904" s="285" t="s">
        <v>741</v>
      </c>
      <c r="D904" s="285" t="s">
        <v>278</v>
      </c>
      <c r="E904" s="285"/>
      <c r="F904" s="204">
        <v>13727796.07</v>
      </c>
      <c r="G904" s="204">
        <v>12503966.710000001</v>
      </c>
      <c r="H904" s="204">
        <v>12503966.720000001</v>
      </c>
    </row>
    <row r="905" spans="1:8" ht="15.6" outlineLevel="5">
      <c r="A905" s="292">
        <v>895</v>
      </c>
      <c r="B905" s="284" t="s">
        <v>421</v>
      </c>
      <c r="C905" s="285" t="s">
        <v>741</v>
      </c>
      <c r="D905" s="285" t="s">
        <v>278</v>
      </c>
      <c r="E905" s="285" t="s">
        <v>422</v>
      </c>
      <c r="F905" s="204">
        <v>13727796.07</v>
      </c>
      <c r="G905" s="204">
        <v>12503966.710000001</v>
      </c>
      <c r="H905" s="204">
        <v>12503966.720000001</v>
      </c>
    </row>
    <row r="906" spans="1:8" ht="46.8" outlineLevel="6">
      <c r="A906" s="292">
        <v>896</v>
      </c>
      <c r="B906" s="284" t="s">
        <v>425</v>
      </c>
      <c r="C906" s="285" t="s">
        <v>741</v>
      </c>
      <c r="D906" s="285" t="s">
        <v>278</v>
      </c>
      <c r="E906" s="285" t="s">
        <v>426</v>
      </c>
      <c r="F906" s="204">
        <v>2949089.47</v>
      </c>
      <c r="G906" s="204">
        <v>2255854.16</v>
      </c>
      <c r="H906" s="204">
        <v>2255854.16</v>
      </c>
    </row>
    <row r="907" spans="1:8" ht="62.4" outlineLevel="6">
      <c r="A907" s="292">
        <v>897</v>
      </c>
      <c r="B907" s="284" t="s">
        <v>427</v>
      </c>
      <c r="C907" s="285" t="s">
        <v>741</v>
      </c>
      <c r="D907" s="285" t="s">
        <v>278</v>
      </c>
      <c r="E907" s="285" t="s">
        <v>428</v>
      </c>
      <c r="F907" s="204">
        <v>10778706.6</v>
      </c>
      <c r="G907" s="204">
        <v>10248112.550000001</v>
      </c>
      <c r="H907" s="204">
        <v>10248112.560000001</v>
      </c>
    </row>
    <row r="908" spans="1:8" ht="31.2" outlineLevel="3">
      <c r="A908" s="292">
        <v>898</v>
      </c>
      <c r="B908" s="284" t="s">
        <v>537</v>
      </c>
      <c r="C908" s="285" t="s">
        <v>741</v>
      </c>
      <c r="D908" s="285" t="s">
        <v>538</v>
      </c>
      <c r="E908" s="285"/>
      <c r="F908" s="204">
        <v>4310779.5599999996</v>
      </c>
      <c r="G908" s="204">
        <v>4852011.37</v>
      </c>
      <c r="H908" s="204">
        <v>4463831.59</v>
      </c>
    </row>
    <row r="909" spans="1:8" ht="31.2" outlineLevel="4">
      <c r="A909" s="292">
        <v>899</v>
      </c>
      <c r="B909" s="284" t="s">
        <v>539</v>
      </c>
      <c r="C909" s="285" t="s">
        <v>741</v>
      </c>
      <c r="D909" s="285" t="s">
        <v>259</v>
      </c>
      <c r="E909" s="285"/>
      <c r="F909" s="204">
        <v>4310779.5599999996</v>
      </c>
      <c r="G909" s="204">
        <v>4852011.37</v>
      </c>
      <c r="H909" s="204">
        <v>4463831.59</v>
      </c>
    </row>
    <row r="910" spans="1:8" ht="15.6" outlineLevel="5">
      <c r="A910" s="292">
        <v>900</v>
      </c>
      <c r="B910" s="284" t="s">
        <v>421</v>
      </c>
      <c r="C910" s="285" t="s">
        <v>741</v>
      </c>
      <c r="D910" s="285" t="s">
        <v>259</v>
      </c>
      <c r="E910" s="285" t="s">
        <v>422</v>
      </c>
      <c r="F910" s="204">
        <v>4310779.5599999996</v>
      </c>
      <c r="G910" s="204">
        <v>4852011.37</v>
      </c>
      <c r="H910" s="204">
        <v>4463831.59</v>
      </c>
    </row>
    <row r="911" spans="1:8" ht="62.4" outlineLevel="6">
      <c r="A911" s="292">
        <v>901</v>
      </c>
      <c r="B911" s="284" t="s">
        <v>427</v>
      </c>
      <c r="C911" s="285" t="s">
        <v>741</v>
      </c>
      <c r="D911" s="285" t="s">
        <v>259</v>
      </c>
      <c r="E911" s="285" t="s">
        <v>428</v>
      </c>
      <c r="F911" s="204">
        <v>4310779.5599999996</v>
      </c>
      <c r="G911" s="204">
        <v>4852011.37</v>
      </c>
      <c r="H911" s="204">
        <v>4463831.59</v>
      </c>
    </row>
    <row r="912" spans="1:8" ht="15.6" outlineLevel="3">
      <c r="A912" s="292">
        <v>902</v>
      </c>
      <c r="B912" s="284" t="s">
        <v>592</v>
      </c>
      <c r="C912" s="285" t="s">
        <v>741</v>
      </c>
      <c r="D912" s="285" t="s">
        <v>593</v>
      </c>
      <c r="E912" s="285"/>
      <c r="F912" s="204">
        <v>776170.02</v>
      </c>
      <c r="G912" s="204">
        <v>38887.5</v>
      </c>
      <c r="H912" s="204">
        <v>38887.5</v>
      </c>
    </row>
    <row r="913" spans="1:8" ht="15.6" outlineLevel="4">
      <c r="A913" s="292">
        <v>903</v>
      </c>
      <c r="B913" s="284" t="s">
        <v>931</v>
      </c>
      <c r="C913" s="285" t="s">
        <v>741</v>
      </c>
      <c r="D913" s="285" t="s">
        <v>932</v>
      </c>
      <c r="E913" s="285"/>
      <c r="F913" s="204">
        <v>728166.02</v>
      </c>
      <c r="G913" s="204">
        <v>0</v>
      </c>
      <c r="H913" s="204">
        <v>0</v>
      </c>
    </row>
    <row r="914" spans="1:8" ht="15.6" outlineLevel="5">
      <c r="A914" s="292">
        <v>904</v>
      </c>
      <c r="B914" s="284" t="s">
        <v>421</v>
      </c>
      <c r="C914" s="285" t="s">
        <v>741</v>
      </c>
      <c r="D914" s="285" t="s">
        <v>932</v>
      </c>
      <c r="E914" s="285" t="s">
        <v>422</v>
      </c>
      <c r="F914" s="204">
        <v>728166.02</v>
      </c>
      <c r="G914" s="204">
        <v>0</v>
      </c>
      <c r="H914" s="204">
        <v>0</v>
      </c>
    </row>
    <row r="915" spans="1:8" ht="62.4" outlineLevel="6">
      <c r="A915" s="292">
        <v>905</v>
      </c>
      <c r="B915" s="284" t="s">
        <v>427</v>
      </c>
      <c r="C915" s="285" t="s">
        <v>741</v>
      </c>
      <c r="D915" s="285" t="s">
        <v>932</v>
      </c>
      <c r="E915" s="285" t="s">
        <v>428</v>
      </c>
      <c r="F915" s="204">
        <v>728166.02</v>
      </c>
      <c r="G915" s="204">
        <v>0</v>
      </c>
      <c r="H915" s="204">
        <v>0</v>
      </c>
    </row>
    <row r="916" spans="1:8" ht="15.6" outlineLevel="4">
      <c r="A916" s="292">
        <v>906</v>
      </c>
      <c r="B916" s="284" t="s">
        <v>594</v>
      </c>
      <c r="C916" s="285" t="s">
        <v>741</v>
      </c>
      <c r="D916" s="285" t="s">
        <v>595</v>
      </c>
      <c r="E916" s="285"/>
      <c r="F916" s="204">
        <v>48004</v>
      </c>
      <c r="G916" s="204">
        <v>38887.5</v>
      </c>
      <c r="H916" s="204">
        <v>38887.5</v>
      </c>
    </row>
    <row r="917" spans="1:8" ht="15.6" outlineLevel="5">
      <c r="A917" s="292">
        <v>907</v>
      </c>
      <c r="B917" s="284" t="s">
        <v>421</v>
      </c>
      <c r="C917" s="285" t="s">
        <v>741</v>
      </c>
      <c r="D917" s="285" t="s">
        <v>595</v>
      </c>
      <c r="E917" s="285" t="s">
        <v>422</v>
      </c>
      <c r="F917" s="204">
        <v>48004</v>
      </c>
      <c r="G917" s="204">
        <v>38887.5</v>
      </c>
      <c r="H917" s="204">
        <v>38887.5</v>
      </c>
    </row>
    <row r="918" spans="1:8" ht="62.4" outlineLevel="6">
      <c r="A918" s="292">
        <v>908</v>
      </c>
      <c r="B918" s="284" t="s">
        <v>427</v>
      </c>
      <c r="C918" s="285" t="s">
        <v>741</v>
      </c>
      <c r="D918" s="285" t="s">
        <v>595</v>
      </c>
      <c r="E918" s="285" t="s">
        <v>428</v>
      </c>
      <c r="F918" s="204">
        <v>48004</v>
      </c>
      <c r="G918" s="204">
        <v>38887.5</v>
      </c>
      <c r="H918" s="204">
        <v>38887.5</v>
      </c>
    </row>
    <row r="919" spans="1:8" ht="31.2" outlineLevel="2">
      <c r="A919" s="292">
        <v>909</v>
      </c>
      <c r="B919" s="284" t="s">
        <v>755</v>
      </c>
      <c r="C919" s="285" t="s">
        <v>756</v>
      </c>
      <c r="D919" s="285"/>
      <c r="E919" s="285"/>
      <c r="F919" s="204">
        <v>1402066.22</v>
      </c>
      <c r="G919" s="204">
        <v>1341699.44</v>
      </c>
      <c r="H919" s="204">
        <v>1341699.44</v>
      </c>
    </row>
    <row r="920" spans="1:8" ht="78" outlineLevel="3">
      <c r="A920" s="292">
        <v>910</v>
      </c>
      <c r="B920" s="284" t="s">
        <v>535</v>
      </c>
      <c r="C920" s="285" t="s">
        <v>756</v>
      </c>
      <c r="D920" s="285" t="s">
        <v>256</v>
      </c>
      <c r="E920" s="285"/>
      <c r="F920" s="204">
        <v>996778.15</v>
      </c>
      <c r="G920" s="204">
        <v>953368.98</v>
      </c>
      <c r="H920" s="204">
        <v>953368.98</v>
      </c>
    </row>
    <row r="921" spans="1:8" ht="15.6" outlineLevel="4">
      <c r="A921" s="292">
        <v>911</v>
      </c>
      <c r="B921" s="284" t="s">
        <v>681</v>
      </c>
      <c r="C921" s="285" t="s">
        <v>756</v>
      </c>
      <c r="D921" s="285" t="s">
        <v>239</v>
      </c>
      <c r="E921" s="285"/>
      <c r="F921" s="204">
        <v>996778.15</v>
      </c>
      <c r="G921" s="204">
        <v>953368.98</v>
      </c>
      <c r="H921" s="204">
        <v>953368.98</v>
      </c>
    </row>
    <row r="922" spans="1:8" ht="15.6" outlineLevel="5">
      <c r="A922" s="292">
        <v>912</v>
      </c>
      <c r="B922" s="284" t="s">
        <v>421</v>
      </c>
      <c r="C922" s="285" t="s">
        <v>756</v>
      </c>
      <c r="D922" s="285" t="s">
        <v>239</v>
      </c>
      <c r="E922" s="285" t="s">
        <v>422</v>
      </c>
      <c r="F922" s="204">
        <v>996778.15</v>
      </c>
      <c r="G922" s="204">
        <v>953368.98</v>
      </c>
      <c r="H922" s="204">
        <v>953368.98</v>
      </c>
    </row>
    <row r="923" spans="1:8" ht="15.6" outlineLevel="6">
      <c r="A923" s="292">
        <v>913</v>
      </c>
      <c r="B923" s="284" t="s">
        <v>435</v>
      </c>
      <c r="C923" s="285" t="s">
        <v>756</v>
      </c>
      <c r="D923" s="285" t="s">
        <v>239</v>
      </c>
      <c r="E923" s="285" t="s">
        <v>436</v>
      </c>
      <c r="F923" s="204">
        <v>996778.15</v>
      </c>
      <c r="G923" s="204">
        <v>953368.98</v>
      </c>
      <c r="H923" s="204">
        <v>953368.98</v>
      </c>
    </row>
    <row r="924" spans="1:8" ht="31.2" outlineLevel="3">
      <c r="A924" s="292">
        <v>914</v>
      </c>
      <c r="B924" s="284" t="s">
        <v>537</v>
      </c>
      <c r="C924" s="285" t="s">
        <v>756</v>
      </c>
      <c r="D924" s="285" t="s">
        <v>538</v>
      </c>
      <c r="E924" s="285"/>
      <c r="F924" s="204">
        <v>405288.07</v>
      </c>
      <c r="G924" s="204">
        <v>388330.46</v>
      </c>
      <c r="H924" s="204">
        <v>388330.46</v>
      </c>
    </row>
    <row r="925" spans="1:8" ht="31.2" outlineLevel="4">
      <c r="A925" s="292">
        <v>915</v>
      </c>
      <c r="B925" s="284" t="s">
        <v>539</v>
      </c>
      <c r="C925" s="285" t="s">
        <v>756</v>
      </c>
      <c r="D925" s="285" t="s">
        <v>259</v>
      </c>
      <c r="E925" s="285"/>
      <c r="F925" s="204">
        <v>405288.07</v>
      </c>
      <c r="G925" s="204">
        <v>388330.46</v>
      </c>
      <c r="H925" s="204">
        <v>388330.46</v>
      </c>
    </row>
    <row r="926" spans="1:8" ht="15.6" outlineLevel="5">
      <c r="A926" s="292">
        <v>916</v>
      </c>
      <c r="B926" s="284" t="s">
        <v>421</v>
      </c>
      <c r="C926" s="285" t="s">
        <v>756</v>
      </c>
      <c r="D926" s="285" t="s">
        <v>259</v>
      </c>
      <c r="E926" s="285" t="s">
        <v>422</v>
      </c>
      <c r="F926" s="204">
        <v>405288.07</v>
      </c>
      <c r="G926" s="204">
        <v>388330.46</v>
      </c>
      <c r="H926" s="204">
        <v>388330.46</v>
      </c>
    </row>
    <row r="927" spans="1:8" ht="15.6" outlineLevel="6">
      <c r="A927" s="292">
        <v>917</v>
      </c>
      <c r="B927" s="284" t="s">
        <v>435</v>
      </c>
      <c r="C927" s="285" t="s">
        <v>756</v>
      </c>
      <c r="D927" s="285" t="s">
        <v>259</v>
      </c>
      <c r="E927" s="285" t="s">
        <v>436</v>
      </c>
      <c r="F927" s="204">
        <v>405288.07</v>
      </c>
      <c r="G927" s="204">
        <v>388330.46</v>
      </c>
      <c r="H927" s="204">
        <v>388330.46</v>
      </c>
    </row>
    <row r="928" spans="1:8" ht="46.8" outlineLevel="2">
      <c r="A928" s="292">
        <v>918</v>
      </c>
      <c r="B928" s="284" t="s">
        <v>815</v>
      </c>
      <c r="C928" s="285" t="s">
        <v>816</v>
      </c>
      <c r="D928" s="285"/>
      <c r="E928" s="285"/>
      <c r="F928" s="204">
        <v>1146235.03</v>
      </c>
      <c r="G928" s="204">
        <v>1000000</v>
      </c>
      <c r="H928" s="204">
        <v>1000000</v>
      </c>
    </row>
    <row r="929" spans="1:8" ht="15.6" outlineLevel="3">
      <c r="A929" s="292">
        <v>919</v>
      </c>
      <c r="B929" s="284" t="s">
        <v>647</v>
      </c>
      <c r="C929" s="285" t="s">
        <v>816</v>
      </c>
      <c r="D929" s="285" t="s">
        <v>648</v>
      </c>
      <c r="E929" s="285"/>
      <c r="F929" s="204">
        <v>1146235.03</v>
      </c>
      <c r="G929" s="204">
        <v>1000000</v>
      </c>
      <c r="H929" s="204">
        <v>1000000</v>
      </c>
    </row>
    <row r="930" spans="1:8" ht="31.2" outlineLevel="4">
      <c r="A930" s="292">
        <v>920</v>
      </c>
      <c r="B930" s="284" t="s">
        <v>817</v>
      </c>
      <c r="C930" s="285" t="s">
        <v>816</v>
      </c>
      <c r="D930" s="285" t="s">
        <v>818</v>
      </c>
      <c r="E930" s="285"/>
      <c r="F930" s="204">
        <v>1146235.03</v>
      </c>
      <c r="G930" s="204">
        <v>1000000</v>
      </c>
      <c r="H930" s="204">
        <v>1000000</v>
      </c>
    </row>
    <row r="931" spans="1:8" ht="15.6" outlineLevel="5">
      <c r="A931" s="292">
        <v>921</v>
      </c>
      <c r="B931" s="284" t="s">
        <v>493</v>
      </c>
      <c r="C931" s="285" t="s">
        <v>816</v>
      </c>
      <c r="D931" s="285" t="s">
        <v>818</v>
      </c>
      <c r="E931" s="285" t="s">
        <v>494</v>
      </c>
      <c r="F931" s="204">
        <v>1146235.03</v>
      </c>
      <c r="G931" s="204">
        <v>1000000</v>
      </c>
      <c r="H931" s="204">
        <v>1000000</v>
      </c>
    </row>
    <row r="932" spans="1:8" ht="15.6" outlineLevel="6">
      <c r="A932" s="292">
        <v>922</v>
      </c>
      <c r="B932" s="284" t="s">
        <v>495</v>
      </c>
      <c r="C932" s="285" t="s">
        <v>816</v>
      </c>
      <c r="D932" s="285" t="s">
        <v>818</v>
      </c>
      <c r="E932" s="285" t="s">
        <v>496</v>
      </c>
      <c r="F932" s="204">
        <v>1146235.03</v>
      </c>
      <c r="G932" s="204">
        <v>1000000</v>
      </c>
      <c r="H932" s="204">
        <v>1000000</v>
      </c>
    </row>
    <row r="933" spans="1:8" ht="31.2" outlineLevel="2">
      <c r="A933" s="292">
        <v>923</v>
      </c>
      <c r="B933" s="284" t="s">
        <v>751</v>
      </c>
      <c r="C933" s="285" t="s">
        <v>752</v>
      </c>
      <c r="D933" s="285"/>
      <c r="E933" s="285"/>
      <c r="F933" s="204">
        <v>0</v>
      </c>
      <c r="G933" s="204">
        <v>100000</v>
      </c>
      <c r="H933" s="204">
        <v>100000</v>
      </c>
    </row>
    <row r="934" spans="1:8" ht="15.6" outlineLevel="3">
      <c r="A934" s="292">
        <v>924</v>
      </c>
      <c r="B934" s="284" t="s">
        <v>592</v>
      </c>
      <c r="C934" s="285" t="s">
        <v>752</v>
      </c>
      <c r="D934" s="285" t="s">
        <v>593</v>
      </c>
      <c r="E934" s="285"/>
      <c r="F934" s="204">
        <v>0</v>
      </c>
      <c r="G934" s="204">
        <v>100000</v>
      </c>
      <c r="H934" s="204">
        <v>100000</v>
      </c>
    </row>
    <row r="935" spans="1:8" ht="15.6" outlineLevel="4">
      <c r="A935" s="292">
        <v>925</v>
      </c>
      <c r="B935" s="284" t="s">
        <v>753</v>
      </c>
      <c r="C935" s="285" t="s">
        <v>752</v>
      </c>
      <c r="D935" s="285" t="s">
        <v>754</v>
      </c>
      <c r="E935" s="285"/>
      <c r="F935" s="204">
        <v>0</v>
      </c>
      <c r="G935" s="204">
        <v>100000</v>
      </c>
      <c r="H935" s="204">
        <v>100000</v>
      </c>
    </row>
    <row r="936" spans="1:8" ht="15.6" outlineLevel="5">
      <c r="A936" s="292">
        <v>926</v>
      </c>
      <c r="B936" s="284" t="s">
        <v>421</v>
      </c>
      <c r="C936" s="285" t="s">
        <v>752</v>
      </c>
      <c r="D936" s="285" t="s">
        <v>754</v>
      </c>
      <c r="E936" s="285" t="s">
        <v>422</v>
      </c>
      <c r="F936" s="204">
        <v>0</v>
      </c>
      <c r="G936" s="204">
        <v>100000</v>
      </c>
      <c r="H936" s="204">
        <v>100000</v>
      </c>
    </row>
    <row r="937" spans="1:8" ht="15.6" outlineLevel="6">
      <c r="A937" s="292">
        <v>927</v>
      </c>
      <c r="B937" s="284" t="s">
        <v>433</v>
      </c>
      <c r="C937" s="285" t="s">
        <v>752</v>
      </c>
      <c r="D937" s="285" t="s">
        <v>754</v>
      </c>
      <c r="E937" s="285" t="s">
        <v>434</v>
      </c>
      <c r="F937" s="204">
        <v>0</v>
      </c>
      <c r="G937" s="204">
        <v>100000</v>
      </c>
      <c r="H937" s="204">
        <v>100000</v>
      </c>
    </row>
    <row r="938" spans="1:8" ht="109.2" outlineLevel="2">
      <c r="A938" s="292">
        <v>928</v>
      </c>
      <c r="B938" s="286" t="s">
        <v>1318</v>
      </c>
      <c r="C938" s="285" t="s">
        <v>1319</v>
      </c>
      <c r="D938" s="285"/>
      <c r="E938" s="285"/>
      <c r="F938" s="204">
        <v>90720</v>
      </c>
      <c r="G938" s="204">
        <v>0</v>
      </c>
      <c r="H938" s="204">
        <v>0</v>
      </c>
    </row>
    <row r="939" spans="1:8" ht="78" outlineLevel="3">
      <c r="A939" s="292">
        <v>929</v>
      </c>
      <c r="B939" s="284" t="s">
        <v>535</v>
      </c>
      <c r="C939" s="285" t="s">
        <v>1319</v>
      </c>
      <c r="D939" s="285" t="s">
        <v>256</v>
      </c>
      <c r="E939" s="285"/>
      <c r="F939" s="204">
        <v>75920</v>
      </c>
      <c r="G939" s="204">
        <v>0</v>
      </c>
      <c r="H939" s="204">
        <v>0</v>
      </c>
    </row>
    <row r="940" spans="1:8" ht="31.2" outlineLevel="4">
      <c r="A940" s="292">
        <v>930</v>
      </c>
      <c r="B940" s="284" t="s">
        <v>536</v>
      </c>
      <c r="C940" s="285" t="s">
        <v>1319</v>
      </c>
      <c r="D940" s="285" t="s">
        <v>278</v>
      </c>
      <c r="E940" s="285"/>
      <c r="F940" s="204">
        <v>75920</v>
      </c>
      <c r="G940" s="204">
        <v>0</v>
      </c>
      <c r="H940" s="204">
        <v>0</v>
      </c>
    </row>
    <row r="941" spans="1:8" ht="15.6" outlineLevel="5">
      <c r="A941" s="292">
        <v>931</v>
      </c>
      <c r="B941" s="284" t="s">
        <v>493</v>
      </c>
      <c r="C941" s="285" t="s">
        <v>1319</v>
      </c>
      <c r="D941" s="285" t="s">
        <v>278</v>
      </c>
      <c r="E941" s="285" t="s">
        <v>494</v>
      </c>
      <c r="F941" s="204">
        <v>75920</v>
      </c>
      <c r="G941" s="204">
        <v>0</v>
      </c>
      <c r="H941" s="204">
        <v>0</v>
      </c>
    </row>
    <row r="942" spans="1:8" ht="15.6" outlineLevel="6">
      <c r="A942" s="292">
        <v>932</v>
      </c>
      <c r="B942" s="284" t="s">
        <v>503</v>
      </c>
      <c r="C942" s="285" t="s">
        <v>1319</v>
      </c>
      <c r="D942" s="285" t="s">
        <v>278</v>
      </c>
      <c r="E942" s="285" t="s">
        <v>504</v>
      </c>
      <c r="F942" s="204">
        <v>75920</v>
      </c>
      <c r="G942" s="204">
        <v>0</v>
      </c>
      <c r="H942" s="204">
        <v>0</v>
      </c>
    </row>
    <row r="943" spans="1:8" ht="31.2" outlineLevel="3">
      <c r="A943" s="292">
        <v>933</v>
      </c>
      <c r="B943" s="284" t="s">
        <v>537</v>
      </c>
      <c r="C943" s="285" t="s">
        <v>1319</v>
      </c>
      <c r="D943" s="285" t="s">
        <v>538</v>
      </c>
      <c r="E943" s="285"/>
      <c r="F943" s="204">
        <v>14800</v>
      </c>
      <c r="G943" s="204">
        <v>0</v>
      </c>
      <c r="H943" s="204">
        <v>0</v>
      </c>
    </row>
    <row r="944" spans="1:8" ht="31.2" outlineLevel="4">
      <c r="A944" s="292">
        <v>934</v>
      </c>
      <c r="B944" s="284" t="s">
        <v>539</v>
      </c>
      <c r="C944" s="285" t="s">
        <v>1319</v>
      </c>
      <c r="D944" s="285" t="s">
        <v>259</v>
      </c>
      <c r="E944" s="285"/>
      <c r="F944" s="204">
        <v>14800</v>
      </c>
      <c r="G944" s="204">
        <v>0</v>
      </c>
      <c r="H944" s="204">
        <v>0</v>
      </c>
    </row>
    <row r="945" spans="1:8" ht="15.6" outlineLevel="5">
      <c r="A945" s="292">
        <v>935</v>
      </c>
      <c r="B945" s="284" t="s">
        <v>493</v>
      </c>
      <c r="C945" s="285" t="s">
        <v>1319</v>
      </c>
      <c r="D945" s="285" t="s">
        <v>259</v>
      </c>
      <c r="E945" s="285" t="s">
        <v>494</v>
      </c>
      <c r="F945" s="204">
        <v>14800</v>
      </c>
      <c r="G945" s="204">
        <v>0</v>
      </c>
      <c r="H945" s="204">
        <v>0</v>
      </c>
    </row>
    <row r="946" spans="1:8" ht="15.6" outlineLevel="6">
      <c r="A946" s="292">
        <v>936</v>
      </c>
      <c r="B946" s="284" t="s">
        <v>503</v>
      </c>
      <c r="C946" s="285" t="s">
        <v>1319</v>
      </c>
      <c r="D946" s="285" t="s">
        <v>259</v>
      </c>
      <c r="E946" s="285" t="s">
        <v>504</v>
      </c>
      <c r="F946" s="204">
        <v>14800</v>
      </c>
      <c r="G946" s="204">
        <v>0</v>
      </c>
      <c r="H946" s="204">
        <v>0</v>
      </c>
    </row>
    <row r="947" spans="1:8" ht="202.8" outlineLevel="2">
      <c r="A947" s="292">
        <v>937</v>
      </c>
      <c r="B947" s="286" t="s">
        <v>1320</v>
      </c>
      <c r="C947" s="285" t="s">
        <v>1321</v>
      </c>
      <c r="D947" s="285"/>
      <c r="E947" s="285"/>
      <c r="F947" s="204">
        <v>136357.76999999999</v>
      </c>
      <c r="G947" s="204">
        <v>0</v>
      </c>
      <c r="H947" s="204">
        <v>0</v>
      </c>
    </row>
    <row r="948" spans="1:8" ht="78" outlineLevel="3">
      <c r="A948" s="292">
        <v>938</v>
      </c>
      <c r="B948" s="284" t="s">
        <v>535</v>
      </c>
      <c r="C948" s="285" t="s">
        <v>1321</v>
      </c>
      <c r="D948" s="285" t="s">
        <v>256</v>
      </c>
      <c r="E948" s="285"/>
      <c r="F948" s="204">
        <v>136357.76999999999</v>
      </c>
      <c r="G948" s="204">
        <v>0</v>
      </c>
      <c r="H948" s="204">
        <v>0</v>
      </c>
    </row>
    <row r="949" spans="1:8" ht="15.6" outlineLevel="4">
      <c r="A949" s="292">
        <v>939</v>
      </c>
      <c r="B949" s="284" t="s">
        <v>681</v>
      </c>
      <c r="C949" s="285" t="s">
        <v>1321</v>
      </c>
      <c r="D949" s="285" t="s">
        <v>239</v>
      </c>
      <c r="E949" s="285"/>
      <c r="F949" s="204">
        <v>1370.69</v>
      </c>
      <c r="G949" s="204">
        <v>0</v>
      </c>
      <c r="H949" s="204">
        <v>0</v>
      </c>
    </row>
    <row r="950" spans="1:8" ht="15.6" outlineLevel="5">
      <c r="A950" s="292">
        <v>940</v>
      </c>
      <c r="B950" s="284" t="s">
        <v>421</v>
      </c>
      <c r="C950" s="285" t="s">
        <v>1321</v>
      </c>
      <c r="D950" s="285" t="s">
        <v>239</v>
      </c>
      <c r="E950" s="285" t="s">
        <v>422</v>
      </c>
      <c r="F950" s="204">
        <v>1370.69</v>
      </c>
      <c r="G950" s="204">
        <v>0</v>
      </c>
      <c r="H950" s="204">
        <v>0</v>
      </c>
    </row>
    <row r="951" spans="1:8" ht="15.6" outlineLevel="6">
      <c r="A951" s="292">
        <v>941</v>
      </c>
      <c r="B951" s="284" t="s">
        <v>435</v>
      </c>
      <c r="C951" s="285" t="s">
        <v>1321</v>
      </c>
      <c r="D951" s="285" t="s">
        <v>239</v>
      </c>
      <c r="E951" s="285" t="s">
        <v>436</v>
      </c>
      <c r="F951" s="204">
        <v>1370.69</v>
      </c>
      <c r="G951" s="204">
        <v>0</v>
      </c>
      <c r="H951" s="204">
        <v>0</v>
      </c>
    </row>
    <row r="952" spans="1:8" ht="31.2" outlineLevel="4">
      <c r="A952" s="292">
        <v>942</v>
      </c>
      <c r="B952" s="284" t="s">
        <v>536</v>
      </c>
      <c r="C952" s="285" t="s">
        <v>1321</v>
      </c>
      <c r="D952" s="285" t="s">
        <v>278</v>
      </c>
      <c r="E952" s="285"/>
      <c r="F952" s="204">
        <v>134987.07999999999</v>
      </c>
      <c r="G952" s="204">
        <v>0</v>
      </c>
      <c r="H952" s="204">
        <v>0</v>
      </c>
    </row>
    <row r="953" spans="1:8" ht="15.6" outlineLevel="5">
      <c r="A953" s="292">
        <v>943</v>
      </c>
      <c r="B953" s="284" t="s">
        <v>421</v>
      </c>
      <c r="C953" s="285" t="s">
        <v>1321</v>
      </c>
      <c r="D953" s="285" t="s">
        <v>278</v>
      </c>
      <c r="E953" s="285" t="s">
        <v>422</v>
      </c>
      <c r="F953" s="204">
        <v>134987.07999999999</v>
      </c>
      <c r="G953" s="204">
        <v>0</v>
      </c>
      <c r="H953" s="204">
        <v>0</v>
      </c>
    </row>
    <row r="954" spans="1:8" ht="46.8" outlineLevel="6">
      <c r="A954" s="292">
        <v>944</v>
      </c>
      <c r="B954" s="284" t="s">
        <v>423</v>
      </c>
      <c r="C954" s="285" t="s">
        <v>1321</v>
      </c>
      <c r="D954" s="285" t="s">
        <v>278</v>
      </c>
      <c r="E954" s="285" t="s">
        <v>424</v>
      </c>
      <c r="F954" s="204">
        <v>15823.99</v>
      </c>
      <c r="G954" s="204">
        <v>0</v>
      </c>
      <c r="H954" s="204">
        <v>0</v>
      </c>
    </row>
    <row r="955" spans="1:8" ht="46.8" outlineLevel="6">
      <c r="A955" s="292">
        <v>945</v>
      </c>
      <c r="B955" s="284" t="s">
        <v>425</v>
      </c>
      <c r="C955" s="285" t="s">
        <v>1321</v>
      </c>
      <c r="D955" s="285" t="s">
        <v>278</v>
      </c>
      <c r="E955" s="285" t="s">
        <v>426</v>
      </c>
      <c r="F955" s="204">
        <v>29176.78</v>
      </c>
      <c r="G955" s="204">
        <v>0</v>
      </c>
      <c r="H955" s="204">
        <v>0</v>
      </c>
    </row>
    <row r="956" spans="1:8" ht="62.4" outlineLevel="6">
      <c r="A956" s="292">
        <v>946</v>
      </c>
      <c r="B956" s="284" t="s">
        <v>427</v>
      </c>
      <c r="C956" s="285" t="s">
        <v>1321</v>
      </c>
      <c r="D956" s="285" t="s">
        <v>278</v>
      </c>
      <c r="E956" s="285" t="s">
        <v>428</v>
      </c>
      <c r="F956" s="204">
        <v>89986.31</v>
      </c>
      <c r="G956" s="204">
        <v>0</v>
      </c>
      <c r="H956" s="204">
        <v>0</v>
      </c>
    </row>
    <row r="957" spans="1:8" ht="78" outlineLevel="2">
      <c r="A957" s="292">
        <v>947</v>
      </c>
      <c r="B957" s="284" t="s">
        <v>951</v>
      </c>
      <c r="C957" s="285" t="s">
        <v>952</v>
      </c>
      <c r="D957" s="285"/>
      <c r="E957" s="285"/>
      <c r="F957" s="204">
        <v>911100</v>
      </c>
      <c r="G957" s="204">
        <v>0</v>
      </c>
      <c r="H957" s="204">
        <v>0</v>
      </c>
    </row>
    <row r="958" spans="1:8" ht="78" outlineLevel="3">
      <c r="A958" s="292">
        <v>948</v>
      </c>
      <c r="B958" s="284" t="s">
        <v>535</v>
      </c>
      <c r="C958" s="285" t="s">
        <v>952</v>
      </c>
      <c r="D958" s="285" t="s">
        <v>256</v>
      </c>
      <c r="E958" s="285"/>
      <c r="F958" s="204">
        <v>911100</v>
      </c>
      <c r="G958" s="204">
        <v>0</v>
      </c>
      <c r="H958" s="204">
        <v>0</v>
      </c>
    </row>
    <row r="959" spans="1:8" ht="31.2" outlineLevel="4">
      <c r="A959" s="292">
        <v>949</v>
      </c>
      <c r="B959" s="284" t="s">
        <v>536</v>
      </c>
      <c r="C959" s="285" t="s">
        <v>952</v>
      </c>
      <c r="D959" s="285" t="s">
        <v>278</v>
      </c>
      <c r="E959" s="285"/>
      <c r="F959" s="204">
        <v>911100</v>
      </c>
      <c r="G959" s="204">
        <v>0</v>
      </c>
      <c r="H959" s="204">
        <v>0</v>
      </c>
    </row>
    <row r="960" spans="1:8" ht="15.6" outlineLevel="5">
      <c r="A960" s="292">
        <v>950</v>
      </c>
      <c r="B960" s="284" t="s">
        <v>421</v>
      </c>
      <c r="C960" s="285" t="s">
        <v>952</v>
      </c>
      <c r="D960" s="285" t="s">
        <v>278</v>
      </c>
      <c r="E960" s="285" t="s">
        <v>422</v>
      </c>
      <c r="F960" s="204">
        <v>911100</v>
      </c>
      <c r="G960" s="204">
        <v>0</v>
      </c>
      <c r="H960" s="204">
        <v>0</v>
      </c>
    </row>
    <row r="961" spans="1:8" ht="46.8" outlineLevel="6">
      <c r="A961" s="292">
        <v>951</v>
      </c>
      <c r="B961" s="284" t="s">
        <v>423</v>
      </c>
      <c r="C961" s="285" t="s">
        <v>952</v>
      </c>
      <c r="D961" s="285" t="s">
        <v>278</v>
      </c>
      <c r="E961" s="285" t="s">
        <v>424</v>
      </c>
      <c r="F961" s="204">
        <v>245284.3</v>
      </c>
      <c r="G961" s="204">
        <v>0</v>
      </c>
      <c r="H961" s="204">
        <v>0</v>
      </c>
    </row>
    <row r="962" spans="1:8" ht="62.4" outlineLevel="6">
      <c r="A962" s="292">
        <v>952</v>
      </c>
      <c r="B962" s="284" t="s">
        <v>427</v>
      </c>
      <c r="C962" s="285" t="s">
        <v>952</v>
      </c>
      <c r="D962" s="285" t="s">
        <v>278</v>
      </c>
      <c r="E962" s="285" t="s">
        <v>428</v>
      </c>
      <c r="F962" s="204">
        <v>665815.69999999995</v>
      </c>
      <c r="G962" s="204">
        <v>0</v>
      </c>
      <c r="H962" s="204">
        <v>0</v>
      </c>
    </row>
    <row r="963" spans="1:8" ht="140.4" outlineLevel="2">
      <c r="A963" s="292">
        <v>953</v>
      </c>
      <c r="B963" s="286" t="s">
        <v>749</v>
      </c>
      <c r="C963" s="285" t="s">
        <v>750</v>
      </c>
      <c r="D963" s="285"/>
      <c r="E963" s="285"/>
      <c r="F963" s="204">
        <v>12900</v>
      </c>
      <c r="G963" s="204">
        <v>2900</v>
      </c>
      <c r="H963" s="204">
        <v>0</v>
      </c>
    </row>
    <row r="964" spans="1:8" ht="31.2" outlineLevel="3">
      <c r="A964" s="292">
        <v>954</v>
      </c>
      <c r="B964" s="284" t="s">
        <v>537</v>
      </c>
      <c r="C964" s="285" t="s">
        <v>750</v>
      </c>
      <c r="D964" s="285" t="s">
        <v>538</v>
      </c>
      <c r="E964" s="285"/>
      <c r="F964" s="204">
        <v>12900</v>
      </c>
      <c r="G964" s="204">
        <v>2900</v>
      </c>
      <c r="H964" s="204">
        <v>0</v>
      </c>
    </row>
    <row r="965" spans="1:8" ht="31.2" outlineLevel="4">
      <c r="A965" s="292">
        <v>955</v>
      </c>
      <c r="B965" s="284" t="s">
        <v>539</v>
      </c>
      <c r="C965" s="285" t="s">
        <v>750</v>
      </c>
      <c r="D965" s="285" t="s">
        <v>259</v>
      </c>
      <c r="E965" s="285"/>
      <c r="F965" s="204">
        <v>12900</v>
      </c>
      <c r="G965" s="204">
        <v>2900</v>
      </c>
      <c r="H965" s="204">
        <v>0</v>
      </c>
    </row>
    <row r="966" spans="1:8" ht="15.6" outlineLevel="5">
      <c r="A966" s="292">
        <v>956</v>
      </c>
      <c r="B966" s="284" t="s">
        <v>421</v>
      </c>
      <c r="C966" s="285" t="s">
        <v>750</v>
      </c>
      <c r="D966" s="285" t="s">
        <v>259</v>
      </c>
      <c r="E966" s="285" t="s">
        <v>422</v>
      </c>
      <c r="F966" s="204">
        <v>12900</v>
      </c>
      <c r="G966" s="204">
        <v>2900</v>
      </c>
      <c r="H966" s="204">
        <v>0</v>
      </c>
    </row>
    <row r="967" spans="1:8" ht="15.6" outlineLevel="6">
      <c r="A967" s="292">
        <v>957</v>
      </c>
      <c r="B967" s="284" t="s">
        <v>429</v>
      </c>
      <c r="C967" s="285" t="s">
        <v>750</v>
      </c>
      <c r="D967" s="285" t="s">
        <v>259</v>
      </c>
      <c r="E967" s="285" t="s">
        <v>430</v>
      </c>
      <c r="F967" s="204">
        <v>12900</v>
      </c>
      <c r="G967" s="204">
        <v>2900</v>
      </c>
      <c r="H967" s="204">
        <v>0</v>
      </c>
    </row>
    <row r="968" spans="1:8" ht="78" outlineLevel="2">
      <c r="A968" s="292">
        <v>958</v>
      </c>
      <c r="B968" s="284" t="s">
        <v>757</v>
      </c>
      <c r="C968" s="285" t="s">
        <v>758</v>
      </c>
      <c r="D968" s="285"/>
      <c r="E968" s="285"/>
      <c r="F968" s="204">
        <v>16800</v>
      </c>
      <c r="G968" s="204">
        <v>16600</v>
      </c>
      <c r="H968" s="204">
        <v>16600</v>
      </c>
    </row>
    <row r="969" spans="1:8" ht="78" outlineLevel="3">
      <c r="A969" s="292">
        <v>959</v>
      </c>
      <c r="B969" s="284" t="s">
        <v>535</v>
      </c>
      <c r="C969" s="285" t="s">
        <v>758</v>
      </c>
      <c r="D969" s="285" t="s">
        <v>256</v>
      </c>
      <c r="E969" s="285"/>
      <c r="F969" s="204">
        <v>15810</v>
      </c>
      <c r="G969" s="204">
        <v>15610</v>
      </c>
      <c r="H969" s="204">
        <v>15610</v>
      </c>
    </row>
    <row r="970" spans="1:8" ht="31.2" outlineLevel="4">
      <c r="A970" s="292">
        <v>960</v>
      </c>
      <c r="B970" s="284" t="s">
        <v>536</v>
      </c>
      <c r="C970" s="285" t="s">
        <v>758</v>
      </c>
      <c r="D970" s="285" t="s">
        <v>278</v>
      </c>
      <c r="E970" s="285"/>
      <c r="F970" s="204">
        <v>15810</v>
      </c>
      <c r="G970" s="204">
        <v>15610</v>
      </c>
      <c r="H970" s="204">
        <v>15610</v>
      </c>
    </row>
    <row r="971" spans="1:8" ht="15.6" outlineLevel="5">
      <c r="A971" s="292">
        <v>961</v>
      </c>
      <c r="B971" s="284" t="s">
        <v>421</v>
      </c>
      <c r="C971" s="285" t="s">
        <v>758</v>
      </c>
      <c r="D971" s="285" t="s">
        <v>278</v>
      </c>
      <c r="E971" s="285" t="s">
        <v>422</v>
      </c>
      <c r="F971" s="204">
        <v>15810</v>
      </c>
      <c r="G971" s="204">
        <v>15610</v>
      </c>
      <c r="H971" s="204">
        <v>15610</v>
      </c>
    </row>
    <row r="972" spans="1:8" ht="15.6" outlineLevel="6">
      <c r="A972" s="292">
        <v>962</v>
      </c>
      <c r="B972" s="284" t="s">
        <v>435</v>
      </c>
      <c r="C972" s="285" t="s">
        <v>758</v>
      </c>
      <c r="D972" s="285" t="s">
        <v>278</v>
      </c>
      <c r="E972" s="285" t="s">
        <v>436</v>
      </c>
      <c r="F972" s="204">
        <v>15810</v>
      </c>
      <c r="G972" s="204">
        <v>15610</v>
      </c>
      <c r="H972" s="204">
        <v>15610</v>
      </c>
    </row>
    <row r="973" spans="1:8" ht="31.2" outlineLevel="3">
      <c r="A973" s="292">
        <v>963</v>
      </c>
      <c r="B973" s="284" t="s">
        <v>537</v>
      </c>
      <c r="C973" s="285" t="s">
        <v>758</v>
      </c>
      <c r="D973" s="285" t="s">
        <v>538</v>
      </c>
      <c r="E973" s="285"/>
      <c r="F973" s="204">
        <v>990</v>
      </c>
      <c r="G973" s="204">
        <v>990</v>
      </c>
      <c r="H973" s="204">
        <v>990</v>
      </c>
    </row>
    <row r="974" spans="1:8" ht="31.2" outlineLevel="4">
      <c r="A974" s="292">
        <v>964</v>
      </c>
      <c r="B974" s="284" t="s">
        <v>539</v>
      </c>
      <c r="C974" s="285" t="s">
        <v>758</v>
      </c>
      <c r="D974" s="285" t="s">
        <v>259</v>
      </c>
      <c r="E974" s="285"/>
      <c r="F974" s="204">
        <v>990</v>
      </c>
      <c r="G974" s="204">
        <v>990</v>
      </c>
      <c r="H974" s="204">
        <v>990</v>
      </c>
    </row>
    <row r="975" spans="1:8" ht="15.6" outlineLevel="5">
      <c r="A975" s="292">
        <v>965</v>
      </c>
      <c r="B975" s="284" t="s">
        <v>421</v>
      </c>
      <c r="C975" s="285" t="s">
        <v>758</v>
      </c>
      <c r="D975" s="285" t="s">
        <v>259</v>
      </c>
      <c r="E975" s="285" t="s">
        <v>422</v>
      </c>
      <c r="F975" s="204">
        <v>990</v>
      </c>
      <c r="G975" s="204">
        <v>990</v>
      </c>
      <c r="H975" s="204">
        <v>990</v>
      </c>
    </row>
    <row r="976" spans="1:8" ht="15.6" outlineLevel="6">
      <c r="A976" s="292">
        <v>966</v>
      </c>
      <c r="B976" s="284" t="s">
        <v>435</v>
      </c>
      <c r="C976" s="285" t="s">
        <v>758</v>
      </c>
      <c r="D976" s="285" t="s">
        <v>259</v>
      </c>
      <c r="E976" s="285" t="s">
        <v>436</v>
      </c>
      <c r="F976" s="204">
        <v>990</v>
      </c>
      <c r="G976" s="204">
        <v>990</v>
      </c>
      <c r="H976" s="204">
        <v>990</v>
      </c>
    </row>
    <row r="977" spans="1:8" ht="78" outlineLevel="2">
      <c r="A977" s="292">
        <v>967</v>
      </c>
      <c r="B977" s="284" t="s">
        <v>759</v>
      </c>
      <c r="C977" s="285" t="s">
        <v>760</v>
      </c>
      <c r="D977" s="285"/>
      <c r="E977" s="285"/>
      <c r="F977" s="204">
        <v>216100</v>
      </c>
      <c r="G977" s="204">
        <v>209700</v>
      </c>
      <c r="H977" s="204">
        <v>209700</v>
      </c>
    </row>
    <row r="978" spans="1:8" ht="78" outlineLevel="3">
      <c r="A978" s="292">
        <v>968</v>
      </c>
      <c r="B978" s="284" t="s">
        <v>535</v>
      </c>
      <c r="C978" s="285" t="s">
        <v>760</v>
      </c>
      <c r="D978" s="285" t="s">
        <v>256</v>
      </c>
      <c r="E978" s="285"/>
      <c r="F978" s="204">
        <v>175106.79</v>
      </c>
      <c r="G978" s="204">
        <v>168706.79</v>
      </c>
      <c r="H978" s="204">
        <v>168706.79</v>
      </c>
    </row>
    <row r="979" spans="1:8" ht="15.6" outlineLevel="4">
      <c r="A979" s="292">
        <v>969</v>
      </c>
      <c r="B979" s="284" t="s">
        <v>681</v>
      </c>
      <c r="C979" s="285" t="s">
        <v>760</v>
      </c>
      <c r="D979" s="285" t="s">
        <v>239</v>
      </c>
      <c r="E979" s="285"/>
      <c r="F979" s="204">
        <v>175106.79</v>
      </c>
      <c r="G979" s="204">
        <v>168706.79</v>
      </c>
      <c r="H979" s="204">
        <v>168706.79</v>
      </c>
    </row>
    <row r="980" spans="1:8" ht="15.6" outlineLevel="5">
      <c r="A980" s="292">
        <v>970</v>
      </c>
      <c r="B980" s="284" t="s">
        <v>421</v>
      </c>
      <c r="C980" s="285" t="s">
        <v>760</v>
      </c>
      <c r="D980" s="285" t="s">
        <v>239</v>
      </c>
      <c r="E980" s="285" t="s">
        <v>422</v>
      </c>
      <c r="F980" s="204">
        <v>175106.79</v>
      </c>
      <c r="G980" s="204">
        <v>168706.79</v>
      </c>
      <c r="H980" s="204">
        <v>168706.79</v>
      </c>
    </row>
    <row r="981" spans="1:8" ht="15.6" outlineLevel="6">
      <c r="A981" s="292">
        <v>971</v>
      </c>
      <c r="B981" s="284" t="s">
        <v>435</v>
      </c>
      <c r="C981" s="285" t="s">
        <v>760</v>
      </c>
      <c r="D981" s="285" t="s">
        <v>239</v>
      </c>
      <c r="E981" s="285" t="s">
        <v>436</v>
      </c>
      <c r="F981" s="204">
        <v>175106.79</v>
      </c>
      <c r="G981" s="204">
        <v>168706.79</v>
      </c>
      <c r="H981" s="204">
        <v>168706.79</v>
      </c>
    </row>
    <row r="982" spans="1:8" ht="31.2" outlineLevel="3">
      <c r="A982" s="292">
        <v>972</v>
      </c>
      <c r="B982" s="284" t="s">
        <v>537</v>
      </c>
      <c r="C982" s="285" t="s">
        <v>760</v>
      </c>
      <c r="D982" s="285" t="s">
        <v>538</v>
      </c>
      <c r="E982" s="285"/>
      <c r="F982" s="204">
        <v>40993.21</v>
      </c>
      <c r="G982" s="204">
        <v>40993.21</v>
      </c>
      <c r="H982" s="204">
        <v>40993.21</v>
      </c>
    </row>
    <row r="983" spans="1:8" ht="31.2" outlineLevel="4">
      <c r="A983" s="292">
        <v>973</v>
      </c>
      <c r="B983" s="284" t="s">
        <v>539</v>
      </c>
      <c r="C983" s="285" t="s">
        <v>760</v>
      </c>
      <c r="D983" s="285" t="s">
        <v>259</v>
      </c>
      <c r="E983" s="285"/>
      <c r="F983" s="204">
        <v>40993.21</v>
      </c>
      <c r="G983" s="204">
        <v>40993.21</v>
      </c>
      <c r="H983" s="204">
        <v>40993.21</v>
      </c>
    </row>
    <row r="984" spans="1:8" ht="15.6" outlineLevel="5">
      <c r="A984" s="292">
        <v>974</v>
      </c>
      <c r="B984" s="284" t="s">
        <v>421</v>
      </c>
      <c r="C984" s="285" t="s">
        <v>760</v>
      </c>
      <c r="D984" s="285" t="s">
        <v>259</v>
      </c>
      <c r="E984" s="285" t="s">
        <v>422</v>
      </c>
      <c r="F984" s="204">
        <v>40993.21</v>
      </c>
      <c r="G984" s="204">
        <v>40993.21</v>
      </c>
      <c r="H984" s="204">
        <v>40993.21</v>
      </c>
    </row>
    <row r="985" spans="1:8" ht="15.6" outlineLevel="6">
      <c r="A985" s="292">
        <v>975</v>
      </c>
      <c r="B985" s="284" t="s">
        <v>435</v>
      </c>
      <c r="C985" s="285" t="s">
        <v>760</v>
      </c>
      <c r="D985" s="285" t="s">
        <v>259</v>
      </c>
      <c r="E985" s="285" t="s">
        <v>436</v>
      </c>
      <c r="F985" s="204">
        <v>40993.21</v>
      </c>
      <c r="G985" s="204">
        <v>40993.21</v>
      </c>
      <c r="H985" s="204">
        <v>40993.21</v>
      </c>
    </row>
    <row r="986" spans="1:8" ht="109.2" outlineLevel="2">
      <c r="A986" s="292">
        <v>976</v>
      </c>
      <c r="B986" s="286" t="s">
        <v>761</v>
      </c>
      <c r="C986" s="285" t="s">
        <v>762</v>
      </c>
      <c r="D986" s="285"/>
      <c r="E986" s="285"/>
      <c r="F986" s="204">
        <v>580800</v>
      </c>
      <c r="G986" s="204">
        <v>575200</v>
      </c>
      <c r="H986" s="204">
        <v>575200</v>
      </c>
    </row>
    <row r="987" spans="1:8" ht="78" outlineLevel="3">
      <c r="A987" s="292">
        <v>977</v>
      </c>
      <c r="B987" s="284" t="s">
        <v>535</v>
      </c>
      <c r="C987" s="285" t="s">
        <v>762</v>
      </c>
      <c r="D987" s="285" t="s">
        <v>256</v>
      </c>
      <c r="E987" s="285"/>
      <c r="F987" s="204">
        <v>525970</v>
      </c>
      <c r="G987" s="204">
        <v>520370</v>
      </c>
      <c r="H987" s="204">
        <v>520370</v>
      </c>
    </row>
    <row r="988" spans="1:8" ht="31.2" outlineLevel="4">
      <c r="A988" s="292">
        <v>978</v>
      </c>
      <c r="B988" s="284" t="s">
        <v>536</v>
      </c>
      <c r="C988" s="285" t="s">
        <v>762</v>
      </c>
      <c r="D988" s="285" t="s">
        <v>278</v>
      </c>
      <c r="E988" s="285"/>
      <c r="F988" s="204">
        <v>525970</v>
      </c>
      <c r="G988" s="204">
        <v>520370</v>
      </c>
      <c r="H988" s="204">
        <v>520370</v>
      </c>
    </row>
    <row r="989" spans="1:8" ht="15.6" outlineLevel="5">
      <c r="A989" s="292">
        <v>979</v>
      </c>
      <c r="B989" s="284" t="s">
        <v>421</v>
      </c>
      <c r="C989" s="285" t="s">
        <v>762</v>
      </c>
      <c r="D989" s="285" t="s">
        <v>278</v>
      </c>
      <c r="E989" s="285" t="s">
        <v>422</v>
      </c>
      <c r="F989" s="204">
        <v>525970</v>
      </c>
      <c r="G989" s="204">
        <v>520370</v>
      </c>
      <c r="H989" s="204">
        <v>520370</v>
      </c>
    </row>
    <row r="990" spans="1:8" ht="15.6" outlineLevel="6">
      <c r="A990" s="292">
        <v>980</v>
      </c>
      <c r="B990" s="284" t="s">
        <v>435</v>
      </c>
      <c r="C990" s="285" t="s">
        <v>762</v>
      </c>
      <c r="D990" s="285" t="s">
        <v>278</v>
      </c>
      <c r="E990" s="285" t="s">
        <v>436</v>
      </c>
      <c r="F990" s="204">
        <v>525970</v>
      </c>
      <c r="G990" s="204">
        <v>520370</v>
      </c>
      <c r="H990" s="204">
        <v>520370</v>
      </c>
    </row>
    <row r="991" spans="1:8" ht="31.2" outlineLevel="3">
      <c r="A991" s="292">
        <v>981</v>
      </c>
      <c r="B991" s="284" t="s">
        <v>537</v>
      </c>
      <c r="C991" s="285" t="s">
        <v>762</v>
      </c>
      <c r="D991" s="285" t="s">
        <v>538</v>
      </c>
      <c r="E991" s="285"/>
      <c r="F991" s="204">
        <v>54830</v>
      </c>
      <c r="G991" s="204">
        <v>54830</v>
      </c>
      <c r="H991" s="204">
        <v>54830</v>
      </c>
    </row>
    <row r="992" spans="1:8" ht="31.2" outlineLevel="4">
      <c r="A992" s="292">
        <v>982</v>
      </c>
      <c r="B992" s="284" t="s">
        <v>539</v>
      </c>
      <c r="C992" s="285" t="s">
        <v>762</v>
      </c>
      <c r="D992" s="285" t="s">
        <v>259</v>
      </c>
      <c r="E992" s="285"/>
      <c r="F992" s="204">
        <v>54830</v>
      </c>
      <c r="G992" s="204">
        <v>54830</v>
      </c>
      <c r="H992" s="204">
        <v>54830</v>
      </c>
    </row>
    <row r="993" spans="1:8" ht="15.6" outlineLevel="5">
      <c r="A993" s="292">
        <v>983</v>
      </c>
      <c r="B993" s="284" t="s">
        <v>421</v>
      </c>
      <c r="C993" s="285" t="s">
        <v>762</v>
      </c>
      <c r="D993" s="285" t="s">
        <v>259</v>
      </c>
      <c r="E993" s="285" t="s">
        <v>422</v>
      </c>
      <c r="F993" s="204">
        <v>54830</v>
      </c>
      <c r="G993" s="204">
        <v>54830</v>
      </c>
      <c r="H993" s="204">
        <v>54830</v>
      </c>
    </row>
    <row r="994" spans="1:8" ht="15.6" outlineLevel="6">
      <c r="A994" s="292">
        <v>984</v>
      </c>
      <c r="B994" s="284" t="s">
        <v>435</v>
      </c>
      <c r="C994" s="285" t="s">
        <v>762</v>
      </c>
      <c r="D994" s="285" t="s">
        <v>259</v>
      </c>
      <c r="E994" s="285" t="s">
        <v>436</v>
      </c>
      <c r="F994" s="204">
        <v>54830</v>
      </c>
      <c r="G994" s="204">
        <v>54830</v>
      </c>
      <c r="H994" s="204">
        <v>54830</v>
      </c>
    </row>
    <row r="995" spans="1:8" ht="15.6" outlineLevel="1">
      <c r="A995" s="292">
        <v>985</v>
      </c>
      <c r="B995" s="284" t="s">
        <v>544</v>
      </c>
      <c r="C995" s="285" t="s">
        <v>545</v>
      </c>
      <c r="D995" s="285"/>
      <c r="E995" s="285"/>
      <c r="F995" s="204">
        <v>61276934.189999998</v>
      </c>
      <c r="G995" s="204">
        <v>8774740</v>
      </c>
      <c r="H995" s="204">
        <v>9381700</v>
      </c>
    </row>
    <row r="996" spans="1:8" ht="46.8" outlineLevel="2">
      <c r="A996" s="292">
        <v>986</v>
      </c>
      <c r="B996" s="284" t="s">
        <v>929</v>
      </c>
      <c r="C996" s="285" t="s">
        <v>930</v>
      </c>
      <c r="D996" s="285"/>
      <c r="E996" s="285"/>
      <c r="F996" s="204">
        <v>965700.24</v>
      </c>
      <c r="G996" s="204">
        <v>0</v>
      </c>
      <c r="H996" s="204">
        <v>0</v>
      </c>
    </row>
    <row r="997" spans="1:8" ht="78" outlineLevel="3">
      <c r="A997" s="292">
        <v>987</v>
      </c>
      <c r="B997" s="284" t="s">
        <v>535</v>
      </c>
      <c r="C997" s="285" t="s">
        <v>930</v>
      </c>
      <c r="D997" s="285" t="s">
        <v>256</v>
      </c>
      <c r="E997" s="285"/>
      <c r="F997" s="204">
        <v>104602.65</v>
      </c>
      <c r="G997" s="204">
        <v>0</v>
      </c>
      <c r="H997" s="204">
        <v>0</v>
      </c>
    </row>
    <row r="998" spans="1:8" ht="31.2" outlineLevel="4">
      <c r="A998" s="292">
        <v>988</v>
      </c>
      <c r="B998" s="284" t="s">
        <v>536</v>
      </c>
      <c r="C998" s="285" t="s">
        <v>930</v>
      </c>
      <c r="D998" s="285" t="s">
        <v>278</v>
      </c>
      <c r="E998" s="285"/>
      <c r="F998" s="204">
        <v>104602.65</v>
      </c>
      <c r="G998" s="204">
        <v>0</v>
      </c>
      <c r="H998" s="204">
        <v>0</v>
      </c>
    </row>
    <row r="999" spans="1:8" ht="15.6" outlineLevel="5">
      <c r="A999" s="292">
        <v>989</v>
      </c>
      <c r="B999" s="284" t="s">
        <v>447</v>
      </c>
      <c r="C999" s="285" t="s">
        <v>930</v>
      </c>
      <c r="D999" s="285" t="s">
        <v>278</v>
      </c>
      <c r="E999" s="285" t="s">
        <v>448</v>
      </c>
      <c r="F999" s="204">
        <v>104602.65</v>
      </c>
      <c r="G999" s="204">
        <v>0</v>
      </c>
      <c r="H999" s="204">
        <v>0</v>
      </c>
    </row>
    <row r="1000" spans="1:8" ht="15.6" outlineLevel="6">
      <c r="A1000" s="292">
        <v>990</v>
      </c>
      <c r="B1000" s="284" t="s">
        <v>449</v>
      </c>
      <c r="C1000" s="285" t="s">
        <v>930</v>
      </c>
      <c r="D1000" s="285" t="s">
        <v>278</v>
      </c>
      <c r="E1000" s="285" t="s">
        <v>450</v>
      </c>
      <c r="F1000" s="204">
        <v>104602.65</v>
      </c>
      <c r="G1000" s="204">
        <v>0</v>
      </c>
      <c r="H1000" s="204">
        <v>0</v>
      </c>
    </row>
    <row r="1001" spans="1:8" ht="31.2" outlineLevel="3">
      <c r="A1001" s="292">
        <v>991</v>
      </c>
      <c r="B1001" s="284" t="s">
        <v>639</v>
      </c>
      <c r="C1001" s="285" t="s">
        <v>930</v>
      </c>
      <c r="D1001" s="285" t="s">
        <v>640</v>
      </c>
      <c r="E1001" s="285"/>
      <c r="F1001" s="204">
        <v>371059</v>
      </c>
      <c r="G1001" s="204">
        <v>0</v>
      </c>
      <c r="H1001" s="204">
        <v>0</v>
      </c>
    </row>
    <row r="1002" spans="1:8" ht="15.6" outlineLevel="4">
      <c r="A1002" s="292">
        <v>992</v>
      </c>
      <c r="B1002" s="284" t="s">
        <v>641</v>
      </c>
      <c r="C1002" s="285" t="s">
        <v>930</v>
      </c>
      <c r="D1002" s="285" t="s">
        <v>642</v>
      </c>
      <c r="E1002" s="285"/>
      <c r="F1002" s="204">
        <v>371059</v>
      </c>
      <c r="G1002" s="204">
        <v>0</v>
      </c>
      <c r="H1002" s="204">
        <v>0</v>
      </c>
    </row>
    <row r="1003" spans="1:8" ht="15.6" outlineLevel="5">
      <c r="A1003" s="292">
        <v>993</v>
      </c>
      <c r="B1003" s="284" t="s">
        <v>471</v>
      </c>
      <c r="C1003" s="285" t="s">
        <v>930</v>
      </c>
      <c r="D1003" s="285" t="s">
        <v>642</v>
      </c>
      <c r="E1003" s="285" t="s">
        <v>472</v>
      </c>
      <c r="F1003" s="204">
        <v>371059</v>
      </c>
      <c r="G1003" s="204">
        <v>0</v>
      </c>
      <c r="H1003" s="204">
        <v>0</v>
      </c>
    </row>
    <row r="1004" spans="1:8" ht="15.6" outlineLevel="6">
      <c r="A1004" s="292">
        <v>994</v>
      </c>
      <c r="B1004" s="284" t="s">
        <v>473</v>
      </c>
      <c r="C1004" s="285" t="s">
        <v>930</v>
      </c>
      <c r="D1004" s="285" t="s">
        <v>642</v>
      </c>
      <c r="E1004" s="285" t="s">
        <v>474</v>
      </c>
      <c r="F1004" s="204">
        <v>171059</v>
      </c>
      <c r="G1004" s="204">
        <v>0</v>
      </c>
      <c r="H1004" s="204">
        <v>0</v>
      </c>
    </row>
    <row r="1005" spans="1:8" ht="15.6" outlineLevel="6">
      <c r="A1005" s="292">
        <v>995</v>
      </c>
      <c r="B1005" s="284" t="s">
        <v>475</v>
      </c>
      <c r="C1005" s="285" t="s">
        <v>930</v>
      </c>
      <c r="D1005" s="285" t="s">
        <v>642</v>
      </c>
      <c r="E1005" s="285" t="s">
        <v>476</v>
      </c>
      <c r="F1005" s="204">
        <v>200000</v>
      </c>
      <c r="G1005" s="204">
        <v>0</v>
      </c>
      <c r="H1005" s="204">
        <v>0</v>
      </c>
    </row>
    <row r="1006" spans="1:8" ht="15.6" outlineLevel="3">
      <c r="A1006" s="292">
        <v>996</v>
      </c>
      <c r="B1006" s="284" t="s">
        <v>592</v>
      </c>
      <c r="C1006" s="285" t="s">
        <v>930</v>
      </c>
      <c r="D1006" s="285" t="s">
        <v>593</v>
      </c>
      <c r="E1006" s="285"/>
      <c r="F1006" s="204">
        <v>490038.59</v>
      </c>
      <c r="G1006" s="204">
        <v>0</v>
      </c>
      <c r="H1006" s="204">
        <v>0</v>
      </c>
    </row>
    <row r="1007" spans="1:8" ht="15.6" outlineLevel="4">
      <c r="A1007" s="292">
        <v>997</v>
      </c>
      <c r="B1007" s="284" t="s">
        <v>931</v>
      </c>
      <c r="C1007" s="285" t="s">
        <v>930</v>
      </c>
      <c r="D1007" s="285" t="s">
        <v>932</v>
      </c>
      <c r="E1007" s="285"/>
      <c r="F1007" s="204">
        <v>208413.22</v>
      </c>
      <c r="G1007" s="204">
        <v>0</v>
      </c>
      <c r="H1007" s="204">
        <v>0</v>
      </c>
    </row>
    <row r="1008" spans="1:8" ht="15.6" outlineLevel="5">
      <c r="A1008" s="292">
        <v>998</v>
      </c>
      <c r="B1008" s="284" t="s">
        <v>447</v>
      </c>
      <c r="C1008" s="285" t="s">
        <v>930</v>
      </c>
      <c r="D1008" s="285" t="s">
        <v>932</v>
      </c>
      <c r="E1008" s="285" t="s">
        <v>448</v>
      </c>
      <c r="F1008" s="204">
        <v>10000</v>
      </c>
      <c r="G1008" s="204">
        <v>0</v>
      </c>
      <c r="H1008" s="204">
        <v>0</v>
      </c>
    </row>
    <row r="1009" spans="1:8" ht="15.6" outlineLevel="6">
      <c r="A1009" s="292">
        <v>999</v>
      </c>
      <c r="B1009" s="284" t="s">
        <v>449</v>
      </c>
      <c r="C1009" s="285" t="s">
        <v>930</v>
      </c>
      <c r="D1009" s="285" t="s">
        <v>932</v>
      </c>
      <c r="E1009" s="285" t="s">
        <v>450</v>
      </c>
      <c r="F1009" s="204">
        <v>10000</v>
      </c>
      <c r="G1009" s="204">
        <v>0</v>
      </c>
      <c r="H1009" s="204">
        <v>0</v>
      </c>
    </row>
    <row r="1010" spans="1:8" ht="15.6" outlineLevel="5">
      <c r="A1010" s="292">
        <v>1000</v>
      </c>
      <c r="B1010" s="284" t="s">
        <v>459</v>
      </c>
      <c r="C1010" s="285" t="s">
        <v>930</v>
      </c>
      <c r="D1010" s="285" t="s">
        <v>932</v>
      </c>
      <c r="E1010" s="285" t="s">
        <v>460</v>
      </c>
      <c r="F1010" s="204">
        <v>29913.22</v>
      </c>
      <c r="G1010" s="204">
        <v>0</v>
      </c>
      <c r="H1010" s="204">
        <v>0</v>
      </c>
    </row>
    <row r="1011" spans="1:8" ht="31.2" outlineLevel="6">
      <c r="A1011" s="292">
        <v>1001</v>
      </c>
      <c r="B1011" s="284" t="s">
        <v>465</v>
      </c>
      <c r="C1011" s="285" t="s">
        <v>930</v>
      </c>
      <c r="D1011" s="285" t="s">
        <v>932</v>
      </c>
      <c r="E1011" s="285" t="s">
        <v>466</v>
      </c>
      <c r="F1011" s="204">
        <v>29913.22</v>
      </c>
      <c r="G1011" s="204">
        <v>0</v>
      </c>
      <c r="H1011" s="204">
        <v>0</v>
      </c>
    </row>
    <row r="1012" spans="1:8" ht="15.6" outlineLevel="5">
      <c r="A1012" s="292">
        <v>1002</v>
      </c>
      <c r="B1012" s="284" t="s">
        <v>483</v>
      </c>
      <c r="C1012" s="285" t="s">
        <v>930</v>
      </c>
      <c r="D1012" s="285" t="s">
        <v>932</v>
      </c>
      <c r="E1012" s="285" t="s">
        <v>484</v>
      </c>
      <c r="F1012" s="204">
        <v>168500</v>
      </c>
      <c r="G1012" s="204">
        <v>0</v>
      </c>
      <c r="H1012" s="204">
        <v>0</v>
      </c>
    </row>
    <row r="1013" spans="1:8" ht="15.6" outlineLevel="6">
      <c r="A1013" s="292">
        <v>1003</v>
      </c>
      <c r="B1013" s="284" t="s">
        <v>487</v>
      </c>
      <c r="C1013" s="285" t="s">
        <v>930</v>
      </c>
      <c r="D1013" s="285" t="s">
        <v>932</v>
      </c>
      <c r="E1013" s="285" t="s">
        <v>488</v>
      </c>
      <c r="F1013" s="204">
        <v>168500</v>
      </c>
      <c r="G1013" s="204">
        <v>0</v>
      </c>
      <c r="H1013" s="204">
        <v>0</v>
      </c>
    </row>
    <row r="1014" spans="1:8" ht="15.6" outlineLevel="4">
      <c r="A1014" s="292">
        <v>1004</v>
      </c>
      <c r="B1014" s="284" t="s">
        <v>594</v>
      </c>
      <c r="C1014" s="285" t="s">
        <v>930</v>
      </c>
      <c r="D1014" s="285" t="s">
        <v>595</v>
      </c>
      <c r="E1014" s="285"/>
      <c r="F1014" s="204">
        <v>281625.37</v>
      </c>
      <c r="G1014" s="204">
        <v>0</v>
      </c>
      <c r="H1014" s="204">
        <v>0</v>
      </c>
    </row>
    <row r="1015" spans="1:8" ht="15.6" outlineLevel="5">
      <c r="A1015" s="292">
        <v>1005</v>
      </c>
      <c r="B1015" s="284" t="s">
        <v>459</v>
      </c>
      <c r="C1015" s="285" t="s">
        <v>930</v>
      </c>
      <c r="D1015" s="285" t="s">
        <v>595</v>
      </c>
      <c r="E1015" s="285" t="s">
        <v>460</v>
      </c>
      <c r="F1015" s="204">
        <v>2023.94</v>
      </c>
      <c r="G1015" s="204">
        <v>0</v>
      </c>
      <c r="H1015" s="204">
        <v>0</v>
      </c>
    </row>
    <row r="1016" spans="1:8" ht="31.2" outlineLevel="6">
      <c r="A1016" s="292">
        <v>1006</v>
      </c>
      <c r="B1016" s="284" t="s">
        <v>465</v>
      </c>
      <c r="C1016" s="285" t="s">
        <v>930</v>
      </c>
      <c r="D1016" s="285" t="s">
        <v>595</v>
      </c>
      <c r="E1016" s="285" t="s">
        <v>466</v>
      </c>
      <c r="F1016" s="204">
        <v>2023.94</v>
      </c>
      <c r="G1016" s="204">
        <v>0</v>
      </c>
      <c r="H1016" s="204">
        <v>0</v>
      </c>
    </row>
    <row r="1017" spans="1:8" ht="15.6" outlineLevel="5">
      <c r="A1017" s="292">
        <v>1007</v>
      </c>
      <c r="B1017" s="284" t="s">
        <v>483</v>
      </c>
      <c r="C1017" s="285" t="s">
        <v>930</v>
      </c>
      <c r="D1017" s="285" t="s">
        <v>595</v>
      </c>
      <c r="E1017" s="285" t="s">
        <v>484</v>
      </c>
      <c r="F1017" s="204">
        <v>279601.43</v>
      </c>
      <c r="G1017" s="204">
        <v>0</v>
      </c>
      <c r="H1017" s="204">
        <v>0</v>
      </c>
    </row>
    <row r="1018" spans="1:8" ht="15.6" outlineLevel="6">
      <c r="A1018" s="292">
        <v>1008</v>
      </c>
      <c r="B1018" s="284" t="s">
        <v>487</v>
      </c>
      <c r="C1018" s="285" t="s">
        <v>930</v>
      </c>
      <c r="D1018" s="285" t="s">
        <v>595</v>
      </c>
      <c r="E1018" s="285" t="s">
        <v>488</v>
      </c>
      <c r="F1018" s="204">
        <v>279601.43</v>
      </c>
      <c r="G1018" s="204">
        <v>0</v>
      </c>
      <c r="H1018" s="204">
        <v>0</v>
      </c>
    </row>
    <row r="1019" spans="1:8" ht="46.8" outlineLevel="2">
      <c r="A1019" s="292">
        <v>1009</v>
      </c>
      <c r="B1019" s="284" t="s">
        <v>908</v>
      </c>
      <c r="C1019" s="285" t="s">
        <v>909</v>
      </c>
      <c r="D1019" s="285"/>
      <c r="E1019" s="285"/>
      <c r="F1019" s="204">
        <v>272034.71999999997</v>
      </c>
      <c r="G1019" s="204">
        <v>0</v>
      </c>
      <c r="H1019" s="204">
        <v>0</v>
      </c>
    </row>
    <row r="1020" spans="1:8" ht="15.6" outlineLevel="3">
      <c r="A1020" s="292">
        <v>1010</v>
      </c>
      <c r="B1020" s="284" t="s">
        <v>548</v>
      </c>
      <c r="C1020" s="285" t="s">
        <v>909</v>
      </c>
      <c r="D1020" s="285" t="s">
        <v>549</v>
      </c>
      <c r="E1020" s="285"/>
      <c r="F1020" s="204">
        <v>154803.72</v>
      </c>
      <c r="G1020" s="204">
        <v>0</v>
      </c>
      <c r="H1020" s="204">
        <v>0</v>
      </c>
    </row>
    <row r="1021" spans="1:8" ht="15.6" outlineLevel="4">
      <c r="A1021" s="292">
        <v>1011</v>
      </c>
      <c r="B1021" s="284" t="s">
        <v>409</v>
      </c>
      <c r="C1021" s="285" t="s">
        <v>909</v>
      </c>
      <c r="D1021" s="285" t="s">
        <v>576</v>
      </c>
      <c r="E1021" s="285"/>
      <c r="F1021" s="204">
        <v>154803.72</v>
      </c>
      <c r="G1021" s="204">
        <v>0</v>
      </c>
      <c r="H1021" s="204">
        <v>0</v>
      </c>
    </row>
    <row r="1022" spans="1:8" ht="15.6" outlineLevel="5">
      <c r="A1022" s="292">
        <v>1012</v>
      </c>
      <c r="B1022" s="284" t="s">
        <v>459</v>
      </c>
      <c r="C1022" s="285" t="s">
        <v>909</v>
      </c>
      <c r="D1022" s="285" t="s">
        <v>576</v>
      </c>
      <c r="E1022" s="285" t="s">
        <v>460</v>
      </c>
      <c r="F1022" s="204">
        <v>154803.72</v>
      </c>
      <c r="G1022" s="204">
        <v>0</v>
      </c>
      <c r="H1022" s="204">
        <v>0</v>
      </c>
    </row>
    <row r="1023" spans="1:8" ht="15.6" outlineLevel="6">
      <c r="A1023" s="292">
        <v>1013</v>
      </c>
      <c r="B1023" s="284" t="s">
        <v>461</v>
      </c>
      <c r="C1023" s="285" t="s">
        <v>909</v>
      </c>
      <c r="D1023" s="285" t="s">
        <v>576</v>
      </c>
      <c r="E1023" s="285" t="s">
        <v>462</v>
      </c>
      <c r="F1023" s="204">
        <v>74803.72</v>
      </c>
      <c r="G1023" s="204">
        <v>0</v>
      </c>
      <c r="H1023" s="204">
        <v>0</v>
      </c>
    </row>
    <row r="1024" spans="1:8" ht="15.6" outlineLevel="6">
      <c r="A1024" s="292">
        <v>1014</v>
      </c>
      <c r="B1024" s="284" t="s">
        <v>463</v>
      </c>
      <c r="C1024" s="285" t="s">
        <v>909</v>
      </c>
      <c r="D1024" s="285" t="s">
        <v>576</v>
      </c>
      <c r="E1024" s="285" t="s">
        <v>464</v>
      </c>
      <c r="F1024" s="204">
        <v>80000</v>
      </c>
      <c r="G1024" s="204">
        <v>0</v>
      </c>
      <c r="H1024" s="204">
        <v>0</v>
      </c>
    </row>
    <row r="1025" spans="1:8" ht="31.2" outlineLevel="3">
      <c r="A1025" s="292">
        <v>1015</v>
      </c>
      <c r="B1025" s="284" t="s">
        <v>639</v>
      </c>
      <c r="C1025" s="285" t="s">
        <v>909</v>
      </c>
      <c r="D1025" s="285" t="s">
        <v>640</v>
      </c>
      <c r="E1025" s="285"/>
      <c r="F1025" s="204">
        <v>117231</v>
      </c>
      <c r="G1025" s="204">
        <v>0</v>
      </c>
      <c r="H1025" s="204">
        <v>0</v>
      </c>
    </row>
    <row r="1026" spans="1:8" ht="15.6" outlineLevel="4">
      <c r="A1026" s="292">
        <v>1016</v>
      </c>
      <c r="B1026" s="284" t="s">
        <v>641</v>
      </c>
      <c r="C1026" s="285" t="s">
        <v>909</v>
      </c>
      <c r="D1026" s="285" t="s">
        <v>642</v>
      </c>
      <c r="E1026" s="285"/>
      <c r="F1026" s="204">
        <v>117231</v>
      </c>
      <c r="G1026" s="204">
        <v>0</v>
      </c>
      <c r="H1026" s="204">
        <v>0</v>
      </c>
    </row>
    <row r="1027" spans="1:8" ht="15.6" outlineLevel="5">
      <c r="A1027" s="292">
        <v>1017</v>
      </c>
      <c r="B1027" s="284" t="s">
        <v>471</v>
      </c>
      <c r="C1027" s="285" t="s">
        <v>909</v>
      </c>
      <c r="D1027" s="285" t="s">
        <v>642</v>
      </c>
      <c r="E1027" s="285" t="s">
        <v>472</v>
      </c>
      <c r="F1027" s="204">
        <v>117231</v>
      </c>
      <c r="G1027" s="204">
        <v>0</v>
      </c>
      <c r="H1027" s="204">
        <v>0</v>
      </c>
    </row>
    <row r="1028" spans="1:8" ht="15.6" outlineLevel="6">
      <c r="A1028" s="292">
        <v>1018</v>
      </c>
      <c r="B1028" s="284" t="s">
        <v>475</v>
      </c>
      <c r="C1028" s="285" t="s">
        <v>909</v>
      </c>
      <c r="D1028" s="285" t="s">
        <v>642</v>
      </c>
      <c r="E1028" s="285" t="s">
        <v>476</v>
      </c>
      <c r="F1028" s="204">
        <v>117231</v>
      </c>
      <c r="G1028" s="204">
        <v>0</v>
      </c>
      <c r="H1028" s="204">
        <v>0</v>
      </c>
    </row>
    <row r="1029" spans="1:8" ht="78" outlineLevel="2">
      <c r="A1029" s="292">
        <v>1019</v>
      </c>
      <c r="B1029" s="284" t="s">
        <v>913</v>
      </c>
      <c r="C1029" s="285" t="s">
        <v>914</v>
      </c>
      <c r="D1029" s="285"/>
      <c r="E1029" s="285"/>
      <c r="F1029" s="204">
        <v>5222565.3099999996</v>
      </c>
      <c r="G1029" s="204">
        <v>0</v>
      </c>
      <c r="H1029" s="204">
        <v>0</v>
      </c>
    </row>
    <row r="1030" spans="1:8" ht="78" outlineLevel="3">
      <c r="A1030" s="292">
        <v>1020</v>
      </c>
      <c r="B1030" s="284" t="s">
        <v>535</v>
      </c>
      <c r="C1030" s="285" t="s">
        <v>914</v>
      </c>
      <c r="D1030" s="285" t="s">
        <v>256</v>
      </c>
      <c r="E1030" s="285"/>
      <c r="F1030" s="204">
        <v>568025.89</v>
      </c>
      <c r="G1030" s="204">
        <v>0</v>
      </c>
      <c r="H1030" s="204">
        <v>0</v>
      </c>
    </row>
    <row r="1031" spans="1:8" ht="15.6" outlineLevel="4">
      <c r="A1031" s="292">
        <v>1021</v>
      </c>
      <c r="B1031" s="284" t="s">
        <v>681</v>
      </c>
      <c r="C1031" s="285" t="s">
        <v>914</v>
      </c>
      <c r="D1031" s="285" t="s">
        <v>239</v>
      </c>
      <c r="E1031" s="285"/>
      <c r="F1031" s="204">
        <v>132964.99</v>
      </c>
      <c r="G1031" s="204">
        <v>0</v>
      </c>
      <c r="H1031" s="204">
        <v>0</v>
      </c>
    </row>
    <row r="1032" spans="1:8" ht="15.6" outlineLevel="5">
      <c r="A1032" s="292">
        <v>1022</v>
      </c>
      <c r="B1032" s="284" t="s">
        <v>421</v>
      </c>
      <c r="C1032" s="285" t="s">
        <v>914</v>
      </c>
      <c r="D1032" s="285" t="s">
        <v>239</v>
      </c>
      <c r="E1032" s="285" t="s">
        <v>422</v>
      </c>
      <c r="F1032" s="204">
        <v>132964.99</v>
      </c>
      <c r="G1032" s="204">
        <v>0</v>
      </c>
      <c r="H1032" s="204">
        <v>0</v>
      </c>
    </row>
    <row r="1033" spans="1:8" ht="15.6" outlineLevel="6">
      <c r="A1033" s="292">
        <v>1023</v>
      </c>
      <c r="B1033" s="284" t="s">
        <v>435</v>
      </c>
      <c r="C1033" s="285" t="s">
        <v>914</v>
      </c>
      <c r="D1033" s="285" t="s">
        <v>239</v>
      </c>
      <c r="E1033" s="285" t="s">
        <v>436</v>
      </c>
      <c r="F1033" s="204">
        <v>132964.99</v>
      </c>
      <c r="G1033" s="204">
        <v>0</v>
      </c>
      <c r="H1033" s="204">
        <v>0</v>
      </c>
    </row>
    <row r="1034" spans="1:8" ht="31.2" outlineLevel="4">
      <c r="A1034" s="292">
        <v>1024</v>
      </c>
      <c r="B1034" s="284" t="s">
        <v>536</v>
      </c>
      <c r="C1034" s="285" t="s">
        <v>914</v>
      </c>
      <c r="D1034" s="285" t="s">
        <v>278</v>
      </c>
      <c r="E1034" s="285"/>
      <c r="F1034" s="204">
        <v>435060.9</v>
      </c>
      <c r="G1034" s="204">
        <v>0</v>
      </c>
      <c r="H1034" s="204">
        <v>0</v>
      </c>
    </row>
    <row r="1035" spans="1:8" ht="15.6" outlineLevel="5">
      <c r="A1035" s="292">
        <v>1025</v>
      </c>
      <c r="B1035" s="284" t="s">
        <v>421</v>
      </c>
      <c r="C1035" s="285" t="s">
        <v>914</v>
      </c>
      <c r="D1035" s="285" t="s">
        <v>278</v>
      </c>
      <c r="E1035" s="285" t="s">
        <v>422</v>
      </c>
      <c r="F1035" s="204">
        <v>435060.9</v>
      </c>
      <c r="G1035" s="204">
        <v>0</v>
      </c>
      <c r="H1035" s="204">
        <v>0</v>
      </c>
    </row>
    <row r="1036" spans="1:8" ht="62.4" outlineLevel="6">
      <c r="A1036" s="292">
        <v>1026</v>
      </c>
      <c r="B1036" s="284" t="s">
        <v>427</v>
      </c>
      <c r="C1036" s="285" t="s">
        <v>914</v>
      </c>
      <c r="D1036" s="285" t="s">
        <v>278</v>
      </c>
      <c r="E1036" s="285" t="s">
        <v>428</v>
      </c>
      <c r="F1036" s="204">
        <v>435060.9</v>
      </c>
      <c r="G1036" s="204">
        <v>0</v>
      </c>
      <c r="H1036" s="204">
        <v>0</v>
      </c>
    </row>
    <row r="1037" spans="1:8" ht="15.6" outlineLevel="3">
      <c r="A1037" s="292">
        <v>1027</v>
      </c>
      <c r="B1037" s="284" t="s">
        <v>548</v>
      </c>
      <c r="C1037" s="285" t="s">
        <v>914</v>
      </c>
      <c r="D1037" s="285" t="s">
        <v>549</v>
      </c>
      <c r="E1037" s="285"/>
      <c r="F1037" s="204">
        <v>4654539.42</v>
      </c>
      <c r="G1037" s="204">
        <v>0</v>
      </c>
      <c r="H1037" s="204">
        <v>0</v>
      </c>
    </row>
    <row r="1038" spans="1:8" ht="15.6" outlineLevel="4">
      <c r="A1038" s="292">
        <v>1028</v>
      </c>
      <c r="B1038" s="284" t="s">
        <v>409</v>
      </c>
      <c r="C1038" s="285" t="s">
        <v>914</v>
      </c>
      <c r="D1038" s="285" t="s">
        <v>576</v>
      </c>
      <c r="E1038" s="285"/>
      <c r="F1038" s="204">
        <v>4654539.42</v>
      </c>
      <c r="G1038" s="204">
        <v>0</v>
      </c>
      <c r="H1038" s="204">
        <v>0</v>
      </c>
    </row>
    <row r="1039" spans="1:8" ht="15.6" outlineLevel="5">
      <c r="A1039" s="292">
        <v>1029</v>
      </c>
      <c r="B1039" s="284" t="s">
        <v>483</v>
      </c>
      <c r="C1039" s="285" t="s">
        <v>914</v>
      </c>
      <c r="D1039" s="285" t="s">
        <v>576</v>
      </c>
      <c r="E1039" s="285" t="s">
        <v>484</v>
      </c>
      <c r="F1039" s="204">
        <v>2702758.93</v>
      </c>
      <c r="G1039" s="204">
        <v>0</v>
      </c>
      <c r="H1039" s="204">
        <v>0</v>
      </c>
    </row>
    <row r="1040" spans="1:8" ht="15.6" outlineLevel="6">
      <c r="A1040" s="292">
        <v>1030</v>
      </c>
      <c r="B1040" s="284" t="s">
        <v>487</v>
      </c>
      <c r="C1040" s="285" t="s">
        <v>914</v>
      </c>
      <c r="D1040" s="285" t="s">
        <v>576</v>
      </c>
      <c r="E1040" s="285" t="s">
        <v>488</v>
      </c>
      <c r="F1040" s="204">
        <v>2702758.93</v>
      </c>
      <c r="G1040" s="204">
        <v>0</v>
      </c>
      <c r="H1040" s="204">
        <v>0</v>
      </c>
    </row>
    <row r="1041" spans="1:8" ht="46.8" outlineLevel="5">
      <c r="A1041" s="292">
        <v>1031</v>
      </c>
      <c r="B1041" s="284" t="s">
        <v>513</v>
      </c>
      <c r="C1041" s="285" t="s">
        <v>914</v>
      </c>
      <c r="D1041" s="285" t="s">
        <v>576</v>
      </c>
      <c r="E1041" s="285" t="s">
        <v>514</v>
      </c>
      <c r="F1041" s="204">
        <v>1951780.49</v>
      </c>
      <c r="G1041" s="204">
        <v>0</v>
      </c>
      <c r="H1041" s="204">
        <v>0</v>
      </c>
    </row>
    <row r="1042" spans="1:8" ht="15.6" outlineLevel="6">
      <c r="A1042" s="292">
        <v>1032</v>
      </c>
      <c r="B1042" s="284" t="s">
        <v>517</v>
      </c>
      <c r="C1042" s="285" t="s">
        <v>914</v>
      </c>
      <c r="D1042" s="285" t="s">
        <v>576</v>
      </c>
      <c r="E1042" s="285" t="s">
        <v>518</v>
      </c>
      <c r="F1042" s="204">
        <v>1951780.49</v>
      </c>
      <c r="G1042" s="204">
        <v>0</v>
      </c>
      <c r="H1042" s="204">
        <v>0</v>
      </c>
    </row>
    <row r="1043" spans="1:8" ht="156" outlineLevel="2">
      <c r="A1043" s="292">
        <v>1033</v>
      </c>
      <c r="B1043" s="286" t="s">
        <v>1322</v>
      </c>
      <c r="C1043" s="285" t="s">
        <v>1323</v>
      </c>
      <c r="D1043" s="285"/>
      <c r="E1043" s="285"/>
      <c r="F1043" s="204">
        <v>114434.01</v>
      </c>
      <c r="G1043" s="204">
        <v>0</v>
      </c>
      <c r="H1043" s="204">
        <v>0</v>
      </c>
    </row>
    <row r="1044" spans="1:8" ht="78" outlineLevel="3">
      <c r="A1044" s="292">
        <v>1034</v>
      </c>
      <c r="B1044" s="284" t="s">
        <v>535</v>
      </c>
      <c r="C1044" s="285" t="s">
        <v>1323</v>
      </c>
      <c r="D1044" s="285" t="s">
        <v>256</v>
      </c>
      <c r="E1044" s="285"/>
      <c r="F1044" s="204">
        <v>12651.13</v>
      </c>
      <c r="G1044" s="204">
        <v>0</v>
      </c>
      <c r="H1044" s="204">
        <v>0</v>
      </c>
    </row>
    <row r="1045" spans="1:8" ht="15.6" outlineLevel="4">
      <c r="A1045" s="292">
        <v>1035</v>
      </c>
      <c r="B1045" s="284" t="s">
        <v>681</v>
      </c>
      <c r="C1045" s="285" t="s">
        <v>1323</v>
      </c>
      <c r="D1045" s="285" t="s">
        <v>239</v>
      </c>
      <c r="E1045" s="285"/>
      <c r="F1045" s="204">
        <v>4942.5600000000004</v>
      </c>
      <c r="G1045" s="204">
        <v>0</v>
      </c>
      <c r="H1045" s="204">
        <v>0</v>
      </c>
    </row>
    <row r="1046" spans="1:8" ht="15.6" outlineLevel="5">
      <c r="A1046" s="292">
        <v>1036</v>
      </c>
      <c r="B1046" s="284" t="s">
        <v>421</v>
      </c>
      <c r="C1046" s="285" t="s">
        <v>1323</v>
      </c>
      <c r="D1046" s="285" t="s">
        <v>239</v>
      </c>
      <c r="E1046" s="285" t="s">
        <v>422</v>
      </c>
      <c r="F1046" s="204">
        <v>4942.5600000000004</v>
      </c>
      <c r="G1046" s="204">
        <v>0</v>
      </c>
      <c r="H1046" s="204">
        <v>0</v>
      </c>
    </row>
    <row r="1047" spans="1:8" ht="15.6" outlineLevel="6">
      <c r="A1047" s="292">
        <v>1037</v>
      </c>
      <c r="B1047" s="284" t="s">
        <v>435</v>
      </c>
      <c r="C1047" s="285" t="s">
        <v>1323</v>
      </c>
      <c r="D1047" s="285" t="s">
        <v>239</v>
      </c>
      <c r="E1047" s="285" t="s">
        <v>436</v>
      </c>
      <c r="F1047" s="204">
        <v>4942.5600000000004</v>
      </c>
      <c r="G1047" s="204">
        <v>0</v>
      </c>
      <c r="H1047" s="204">
        <v>0</v>
      </c>
    </row>
    <row r="1048" spans="1:8" ht="31.2" outlineLevel="4">
      <c r="A1048" s="292">
        <v>1038</v>
      </c>
      <c r="B1048" s="284" t="s">
        <v>536</v>
      </c>
      <c r="C1048" s="285" t="s">
        <v>1323</v>
      </c>
      <c r="D1048" s="285" t="s">
        <v>278</v>
      </c>
      <c r="E1048" s="285"/>
      <c r="F1048" s="204">
        <v>7708.57</v>
      </c>
      <c r="G1048" s="204">
        <v>0</v>
      </c>
      <c r="H1048" s="204">
        <v>0</v>
      </c>
    </row>
    <row r="1049" spans="1:8" ht="15.6" outlineLevel="5">
      <c r="A1049" s="292">
        <v>1039</v>
      </c>
      <c r="B1049" s="284" t="s">
        <v>421</v>
      </c>
      <c r="C1049" s="285" t="s">
        <v>1323</v>
      </c>
      <c r="D1049" s="285" t="s">
        <v>278</v>
      </c>
      <c r="E1049" s="285" t="s">
        <v>422</v>
      </c>
      <c r="F1049" s="204">
        <v>7708.57</v>
      </c>
      <c r="G1049" s="204">
        <v>0</v>
      </c>
      <c r="H1049" s="204">
        <v>0</v>
      </c>
    </row>
    <row r="1050" spans="1:8" ht="62.4" outlineLevel="6">
      <c r="A1050" s="292">
        <v>1040</v>
      </c>
      <c r="B1050" s="284" t="s">
        <v>427</v>
      </c>
      <c r="C1050" s="285" t="s">
        <v>1323</v>
      </c>
      <c r="D1050" s="285" t="s">
        <v>278</v>
      </c>
      <c r="E1050" s="285" t="s">
        <v>428</v>
      </c>
      <c r="F1050" s="204">
        <v>7708.57</v>
      </c>
      <c r="G1050" s="204">
        <v>0</v>
      </c>
      <c r="H1050" s="204">
        <v>0</v>
      </c>
    </row>
    <row r="1051" spans="1:8" ht="15.6" outlineLevel="3">
      <c r="A1051" s="292">
        <v>1041</v>
      </c>
      <c r="B1051" s="284" t="s">
        <v>548</v>
      </c>
      <c r="C1051" s="285" t="s">
        <v>1323</v>
      </c>
      <c r="D1051" s="285" t="s">
        <v>549</v>
      </c>
      <c r="E1051" s="285"/>
      <c r="F1051" s="204">
        <v>101782.88</v>
      </c>
      <c r="G1051" s="204">
        <v>0</v>
      </c>
      <c r="H1051" s="204">
        <v>0</v>
      </c>
    </row>
    <row r="1052" spans="1:8" ht="15.6" outlineLevel="4">
      <c r="A1052" s="292">
        <v>1042</v>
      </c>
      <c r="B1052" s="284" t="s">
        <v>409</v>
      </c>
      <c r="C1052" s="285" t="s">
        <v>1323</v>
      </c>
      <c r="D1052" s="285" t="s">
        <v>576</v>
      </c>
      <c r="E1052" s="285"/>
      <c r="F1052" s="204">
        <v>101782.88</v>
      </c>
      <c r="G1052" s="204">
        <v>0</v>
      </c>
      <c r="H1052" s="204">
        <v>0</v>
      </c>
    </row>
    <row r="1053" spans="1:8" ht="15.6" outlineLevel="5">
      <c r="A1053" s="292">
        <v>1043</v>
      </c>
      <c r="B1053" s="284" t="s">
        <v>483</v>
      </c>
      <c r="C1053" s="285" t="s">
        <v>1323</v>
      </c>
      <c r="D1053" s="285" t="s">
        <v>576</v>
      </c>
      <c r="E1053" s="285" t="s">
        <v>484</v>
      </c>
      <c r="F1053" s="204">
        <v>33703.47</v>
      </c>
      <c r="G1053" s="204">
        <v>0</v>
      </c>
      <c r="H1053" s="204">
        <v>0</v>
      </c>
    </row>
    <row r="1054" spans="1:8" ht="15.6" outlineLevel="6">
      <c r="A1054" s="292">
        <v>1044</v>
      </c>
      <c r="B1054" s="284" t="s">
        <v>487</v>
      </c>
      <c r="C1054" s="285" t="s">
        <v>1323</v>
      </c>
      <c r="D1054" s="285" t="s">
        <v>576</v>
      </c>
      <c r="E1054" s="285" t="s">
        <v>488</v>
      </c>
      <c r="F1054" s="204">
        <v>33703.47</v>
      </c>
      <c r="G1054" s="204">
        <v>0</v>
      </c>
      <c r="H1054" s="204">
        <v>0</v>
      </c>
    </row>
    <row r="1055" spans="1:8" ht="46.8" outlineLevel="5">
      <c r="A1055" s="292">
        <v>1045</v>
      </c>
      <c r="B1055" s="284" t="s">
        <v>513</v>
      </c>
      <c r="C1055" s="285" t="s">
        <v>1323</v>
      </c>
      <c r="D1055" s="285" t="s">
        <v>576</v>
      </c>
      <c r="E1055" s="285" t="s">
        <v>514</v>
      </c>
      <c r="F1055" s="204">
        <v>68079.41</v>
      </c>
      <c r="G1055" s="204">
        <v>0</v>
      </c>
      <c r="H1055" s="204">
        <v>0</v>
      </c>
    </row>
    <row r="1056" spans="1:8" ht="15.6" outlineLevel="6">
      <c r="A1056" s="292">
        <v>1046</v>
      </c>
      <c r="B1056" s="284" t="s">
        <v>517</v>
      </c>
      <c r="C1056" s="285" t="s">
        <v>1323</v>
      </c>
      <c r="D1056" s="285" t="s">
        <v>576</v>
      </c>
      <c r="E1056" s="285" t="s">
        <v>518</v>
      </c>
      <c r="F1056" s="204">
        <v>68079.41</v>
      </c>
      <c r="G1056" s="204">
        <v>0</v>
      </c>
      <c r="H1056" s="204">
        <v>0</v>
      </c>
    </row>
    <row r="1057" spans="1:8" ht="93.6" outlineLevel="2">
      <c r="A1057" s="292">
        <v>1047</v>
      </c>
      <c r="B1057" s="286" t="s">
        <v>1114</v>
      </c>
      <c r="C1057" s="285" t="s">
        <v>1113</v>
      </c>
      <c r="D1057" s="285"/>
      <c r="E1057" s="285"/>
      <c r="F1057" s="204">
        <v>468994.04</v>
      </c>
      <c r="G1057" s="204">
        <v>0</v>
      </c>
      <c r="H1057" s="204">
        <v>0</v>
      </c>
    </row>
    <row r="1058" spans="1:8" ht="15.6" outlineLevel="3">
      <c r="A1058" s="292">
        <v>1048</v>
      </c>
      <c r="B1058" s="284" t="s">
        <v>548</v>
      </c>
      <c r="C1058" s="285" t="s">
        <v>1113</v>
      </c>
      <c r="D1058" s="285" t="s">
        <v>549</v>
      </c>
      <c r="E1058" s="285"/>
      <c r="F1058" s="204">
        <v>468994.04</v>
      </c>
      <c r="G1058" s="204">
        <v>0</v>
      </c>
      <c r="H1058" s="204">
        <v>0</v>
      </c>
    </row>
    <row r="1059" spans="1:8" ht="15.6" outlineLevel="4">
      <c r="A1059" s="292">
        <v>1049</v>
      </c>
      <c r="B1059" s="284" t="s">
        <v>409</v>
      </c>
      <c r="C1059" s="285" t="s">
        <v>1113</v>
      </c>
      <c r="D1059" s="285" t="s">
        <v>576</v>
      </c>
      <c r="E1059" s="285"/>
      <c r="F1059" s="204">
        <v>468994.04</v>
      </c>
      <c r="G1059" s="204">
        <v>0</v>
      </c>
      <c r="H1059" s="204">
        <v>0</v>
      </c>
    </row>
    <row r="1060" spans="1:8" ht="15.6" outlineLevel="5">
      <c r="A1060" s="292">
        <v>1050</v>
      </c>
      <c r="B1060" s="284" t="s">
        <v>483</v>
      </c>
      <c r="C1060" s="285" t="s">
        <v>1113</v>
      </c>
      <c r="D1060" s="285" t="s">
        <v>576</v>
      </c>
      <c r="E1060" s="285" t="s">
        <v>484</v>
      </c>
      <c r="F1060" s="204">
        <v>468994.04</v>
      </c>
      <c r="G1060" s="204">
        <v>0</v>
      </c>
      <c r="H1060" s="204">
        <v>0</v>
      </c>
    </row>
    <row r="1061" spans="1:8" ht="15.6" outlineLevel="6">
      <c r="A1061" s="292">
        <v>1051</v>
      </c>
      <c r="B1061" s="284" t="s">
        <v>485</v>
      </c>
      <c r="C1061" s="285" t="s">
        <v>1113</v>
      </c>
      <c r="D1061" s="285" t="s">
        <v>576</v>
      </c>
      <c r="E1061" s="285" t="s">
        <v>486</v>
      </c>
      <c r="F1061" s="204">
        <v>468994.04</v>
      </c>
      <c r="G1061" s="204">
        <v>0</v>
      </c>
      <c r="H1061" s="204">
        <v>0</v>
      </c>
    </row>
    <row r="1062" spans="1:8" ht="202.8" outlineLevel="2">
      <c r="A1062" s="292">
        <v>1052</v>
      </c>
      <c r="B1062" s="286" t="s">
        <v>1320</v>
      </c>
      <c r="C1062" s="285" t="s">
        <v>1324</v>
      </c>
      <c r="D1062" s="285"/>
      <c r="E1062" s="285"/>
      <c r="F1062" s="204">
        <v>260643.46</v>
      </c>
      <c r="G1062" s="204">
        <v>0</v>
      </c>
      <c r="H1062" s="204">
        <v>0</v>
      </c>
    </row>
    <row r="1063" spans="1:8" ht="15.6" outlineLevel="3">
      <c r="A1063" s="292">
        <v>1053</v>
      </c>
      <c r="B1063" s="284" t="s">
        <v>548</v>
      </c>
      <c r="C1063" s="285" t="s">
        <v>1324</v>
      </c>
      <c r="D1063" s="285" t="s">
        <v>549</v>
      </c>
      <c r="E1063" s="285"/>
      <c r="F1063" s="204">
        <v>260643.46</v>
      </c>
      <c r="G1063" s="204">
        <v>0</v>
      </c>
      <c r="H1063" s="204">
        <v>0</v>
      </c>
    </row>
    <row r="1064" spans="1:8" ht="15.6" outlineLevel="4">
      <c r="A1064" s="292">
        <v>1054</v>
      </c>
      <c r="B1064" s="284" t="s">
        <v>409</v>
      </c>
      <c r="C1064" s="285" t="s">
        <v>1324</v>
      </c>
      <c r="D1064" s="285" t="s">
        <v>576</v>
      </c>
      <c r="E1064" s="285"/>
      <c r="F1064" s="204">
        <v>260643.46</v>
      </c>
      <c r="G1064" s="204">
        <v>0</v>
      </c>
      <c r="H1064" s="204">
        <v>0</v>
      </c>
    </row>
    <row r="1065" spans="1:8" ht="15.6" outlineLevel="5">
      <c r="A1065" s="292">
        <v>1055</v>
      </c>
      <c r="B1065" s="284" t="s">
        <v>421</v>
      </c>
      <c r="C1065" s="285" t="s">
        <v>1324</v>
      </c>
      <c r="D1065" s="285" t="s">
        <v>576</v>
      </c>
      <c r="E1065" s="285" t="s">
        <v>422</v>
      </c>
      <c r="F1065" s="204">
        <v>27358.42</v>
      </c>
      <c r="G1065" s="204">
        <v>0</v>
      </c>
      <c r="H1065" s="204">
        <v>0</v>
      </c>
    </row>
    <row r="1066" spans="1:8" ht="46.8" outlineLevel="6">
      <c r="A1066" s="292">
        <v>1056</v>
      </c>
      <c r="B1066" s="284" t="s">
        <v>431</v>
      </c>
      <c r="C1066" s="285" t="s">
        <v>1324</v>
      </c>
      <c r="D1066" s="285" t="s">
        <v>576</v>
      </c>
      <c r="E1066" s="285" t="s">
        <v>432</v>
      </c>
      <c r="F1066" s="204">
        <v>27358.42</v>
      </c>
      <c r="G1066" s="204">
        <v>0</v>
      </c>
      <c r="H1066" s="204">
        <v>0</v>
      </c>
    </row>
    <row r="1067" spans="1:8" ht="46.8" outlineLevel="5">
      <c r="A1067" s="292">
        <v>1057</v>
      </c>
      <c r="B1067" s="284" t="s">
        <v>513</v>
      </c>
      <c r="C1067" s="285" t="s">
        <v>1324</v>
      </c>
      <c r="D1067" s="285" t="s">
        <v>576</v>
      </c>
      <c r="E1067" s="285" t="s">
        <v>514</v>
      </c>
      <c r="F1067" s="204">
        <v>233285.04</v>
      </c>
      <c r="G1067" s="204">
        <v>0</v>
      </c>
      <c r="H1067" s="204">
        <v>0</v>
      </c>
    </row>
    <row r="1068" spans="1:8" ht="15.6" outlineLevel="6">
      <c r="A1068" s="292">
        <v>1058</v>
      </c>
      <c r="B1068" s="284" t="s">
        <v>517</v>
      </c>
      <c r="C1068" s="285" t="s">
        <v>1324</v>
      </c>
      <c r="D1068" s="285" t="s">
        <v>576</v>
      </c>
      <c r="E1068" s="285" t="s">
        <v>518</v>
      </c>
      <c r="F1068" s="204">
        <v>233285.04</v>
      </c>
      <c r="G1068" s="204">
        <v>0</v>
      </c>
      <c r="H1068" s="204">
        <v>0</v>
      </c>
    </row>
    <row r="1069" spans="1:8" ht="78" outlineLevel="2">
      <c r="A1069" s="292">
        <v>1059</v>
      </c>
      <c r="B1069" s="284" t="s">
        <v>910</v>
      </c>
      <c r="C1069" s="285" t="s">
        <v>911</v>
      </c>
      <c r="D1069" s="285"/>
      <c r="E1069" s="285"/>
      <c r="F1069" s="204">
        <v>6495528.3600000003</v>
      </c>
      <c r="G1069" s="204">
        <v>0</v>
      </c>
      <c r="H1069" s="204">
        <v>0</v>
      </c>
    </row>
    <row r="1070" spans="1:8" ht="15.6" outlineLevel="3">
      <c r="A1070" s="292">
        <v>1060</v>
      </c>
      <c r="B1070" s="284" t="s">
        <v>548</v>
      </c>
      <c r="C1070" s="285" t="s">
        <v>911</v>
      </c>
      <c r="D1070" s="285" t="s">
        <v>549</v>
      </c>
      <c r="E1070" s="285"/>
      <c r="F1070" s="204">
        <v>6495528.3600000003</v>
      </c>
      <c r="G1070" s="204">
        <v>0</v>
      </c>
      <c r="H1070" s="204">
        <v>0</v>
      </c>
    </row>
    <row r="1071" spans="1:8" ht="15.6" outlineLevel="4">
      <c r="A1071" s="292">
        <v>1061</v>
      </c>
      <c r="B1071" s="284" t="s">
        <v>409</v>
      </c>
      <c r="C1071" s="285" t="s">
        <v>911</v>
      </c>
      <c r="D1071" s="285" t="s">
        <v>576</v>
      </c>
      <c r="E1071" s="285"/>
      <c r="F1071" s="204">
        <v>6495528.3600000003</v>
      </c>
      <c r="G1071" s="204">
        <v>0</v>
      </c>
      <c r="H1071" s="204">
        <v>0</v>
      </c>
    </row>
    <row r="1072" spans="1:8" ht="15.6" outlineLevel="5">
      <c r="A1072" s="292">
        <v>1062</v>
      </c>
      <c r="B1072" s="284" t="s">
        <v>483</v>
      </c>
      <c r="C1072" s="285" t="s">
        <v>911</v>
      </c>
      <c r="D1072" s="285" t="s">
        <v>576</v>
      </c>
      <c r="E1072" s="285" t="s">
        <v>484</v>
      </c>
      <c r="F1072" s="204">
        <v>6495528.3600000003</v>
      </c>
      <c r="G1072" s="204">
        <v>0</v>
      </c>
      <c r="H1072" s="204">
        <v>0</v>
      </c>
    </row>
    <row r="1073" spans="1:8" ht="15.6" outlineLevel="6">
      <c r="A1073" s="292">
        <v>1063</v>
      </c>
      <c r="B1073" s="284" t="s">
        <v>485</v>
      </c>
      <c r="C1073" s="285" t="s">
        <v>911</v>
      </c>
      <c r="D1073" s="285" t="s">
        <v>576</v>
      </c>
      <c r="E1073" s="285" t="s">
        <v>486</v>
      </c>
      <c r="F1073" s="204">
        <v>6495528.3600000003</v>
      </c>
      <c r="G1073" s="204">
        <v>0</v>
      </c>
      <c r="H1073" s="204">
        <v>0</v>
      </c>
    </row>
    <row r="1074" spans="1:8" ht="46.8" outlineLevel="2">
      <c r="A1074" s="292">
        <v>1064</v>
      </c>
      <c r="B1074" s="284" t="s">
        <v>552</v>
      </c>
      <c r="C1074" s="285" t="s">
        <v>553</v>
      </c>
      <c r="D1074" s="285"/>
      <c r="E1074" s="285"/>
      <c r="F1074" s="204">
        <v>1649992</v>
      </c>
      <c r="G1074" s="204">
        <v>1631600</v>
      </c>
      <c r="H1074" s="204">
        <v>1649100</v>
      </c>
    </row>
    <row r="1075" spans="1:8" ht="15.6" outlineLevel="3">
      <c r="A1075" s="292">
        <v>1065</v>
      </c>
      <c r="B1075" s="284" t="s">
        <v>548</v>
      </c>
      <c r="C1075" s="285" t="s">
        <v>553</v>
      </c>
      <c r="D1075" s="285" t="s">
        <v>549</v>
      </c>
      <c r="E1075" s="285"/>
      <c r="F1075" s="204">
        <v>1649992</v>
      </c>
      <c r="G1075" s="204">
        <v>1631600</v>
      </c>
      <c r="H1075" s="204">
        <v>1649100</v>
      </c>
    </row>
    <row r="1076" spans="1:8" ht="15.6" outlineLevel="4">
      <c r="A1076" s="292">
        <v>1066</v>
      </c>
      <c r="B1076" s="284" t="s">
        <v>550</v>
      </c>
      <c r="C1076" s="285" t="s">
        <v>553</v>
      </c>
      <c r="D1076" s="285" t="s">
        <v>551</v>
      </c>
      <c r="E1076" s="285"/>
      <c r="F1076" s="204">
        <v>1649992</v>
      </c>
      <c r="G1076" s="204">
        <v>1631600</v>
      </c>
      <c r="H1076" s="204">
        <v>1649100</v>
      </c>
    </row>
    <row r="1077" spans="1:8" ht="15.6" outlineLevel="5">
      <c r="A1077" s="292">
        <v>1067</v>
      </c>
      <c r="B1077" s="284" t="s">
        <v>437</v>
      </c>
      <c r="C1077" s="285" t="s">
        <v>553</v>
      </c>
      <c r="D1077" s="285" t="s">
        <v>551</v>
      </c>
      <c r="E1077" s="285" t="s">
        <v>438</v>
      </c>
      <c r="F1077" s="204">
        <v>1649992</v>
      </c>
      <c r="G1077" s="204">
        <v>1631600</v>
      </c>
      <c r="H1077" s="204">
        <v>1649100</v>
      </c>
    </row>
    <row r="1078" spans="1:8" ht="15.6" outlineLevel="6">
      <c r="A1078" s="292">
        <v>1068</v>
      </c>
      <c r="B1078" s="284" t="s">
        <v>439</v>
      </c>
      <c r="C1078" s="285" t="s">
        <v>553</v>
      </c>
      <c r="D1078" s="285" t="s">
        <v>551</v>
      </c>
      <c r="E1078" s="285" t="s">
        <v>440</v>
      </c>
      <c r="F1078" s="204">
        <v>1649992</v>
      </c>
      <c r="G1078" s="204">
        <v>1631600</v>
      </c>
      <c r="H1078" s="204">
        <v>1649100</v>
      </c>
    </row>
    <row r="1079" spans="1:8" ht="31.2" outlineLevel="2">
      <c r="A1079" s="292">
        <v>1069</v>
      </c>
      <c r="B1079" s="284" t="s">
        <v>1325</v>
      </c>
      <c r="C1079" s="285" t="s">
        <v>903</v>
      </c>
      <c r="D1079" s="285"/>
      <c r="E1079" s="285"/>
      <c r="F1079" s="204">
        <v>547180</v>
      </c>
      <c r="G1079" s="204">
        <v>911940</v>
      </c>
      <c r="H1079" s="204">
        <v>1276700</v>
      </c>
    </row>
    <row r="1080" spans="1:8" ht="15.6" outlineLevel="3">
      <c r="A1080" s="292">
        <v>1070</v>
      </c>
      <c r="B1080" s="284" t="s">
        <v>548</v>
      </c>
      <c r="C1080" s="285" t="s">
        <v>903</v>
      </c>
      <c r="D1080" s="285" t="s">
        <v>549</v>
      </c>
      <c r="E1080" s="285"/>
      <c r="F1080" s="204">
        <v>547180</v>
      </c>
      <c r="G1080" s="204">
        <v>911940</v>
      </c>
      <c r="H1080" s="204">
        <v>1276700</v>
      </c>
    </row>
    <row r="1081" spans="1:8" ht="15.6" outlineLevel="4">
      <c r="A1081" s="292">
        <v>1071</v>
      </c>
      <c r="B1081" s="284" t="s">
        <v>409</v>
      </c>
      <c r="C1081" s="285" t="s">
        <v>903</v>
      </c>
      <c r="D1081" s="285" t="s">
        <v>576</v>
      </c>
      <c r="E1081" s="285"/>
      <c r="F1081" s="204">
        <v>547180</v>
      </c>
      <c r="G1081" s="204">
        <v>911940</v>
      </c>
      <c r="H1081" s="204">
        <v>1276700</v>
      </c>
    </row>
    <row r="1082" spans="1:8" ht="31.2" outlineLevel="5">
      <c r="A1082" s="292">
        <v>1072</v>
      </c>
      <c r="B1082" s="284" t="s">
        <v>441</v>
      </c>
      <c r="C1082" s="285" t="s">
        <v>903</v>
      </c>
      <c r="D1082" s="285" t="s">
        <v>576</v>
      </c>
      <c r="E1082" s="285" t="s">
        <v>442</v>
      </c>
      <c r="F1082" s="204">
        <v>547180</v>
      </c>
      <c r="G1082" s="204">
        <v>911940</v>
      </c>
      <c r="H1082" s="204">
        <v>1276700</v>
      </c>
    </row>
    <row r="1083" spans="1:8" ht="15.6" outlineLevel="6">
      <c r="A1083" s="292">
        <v>1073</v>
      </c>
      <c r="B1083" s="284" t="s">
        <v>899</v>
      </c>
      <c r="C1083" s="285" t="s">
        <v>903</v>
      </c>
      <c r="D1083" s="285" t="s">
        <v>576</v>
      </c>
      <c r="E1083" s="285" t="s">
        <v>898</v>
      </c>
      <c r="F1083" s="204">
        <v>547180</v>
      </c>
      <c r="G1083" s="204">
        <v>911940</v>
      </c>
      <c r="H1083" s="204">
        <v>1276700</v>
      </c>
    </row>
    <row r="1084" spans="1:8" ht="46.8" outlineLevel="2">
      <c r="A1084" s="292">
        <v>1074</v>
      </c>
      <c r="B1084" s="284" t="s">
        <v>1326</v>
      </c>
      <c r="C1084" s="285" t="s">
        <v>1327</v>
      </c>
      <c r="D1084" s="285"/>
      <c r="E1084" s="285"/>
      <c r="F1084" s="204">
        <v>100000</v>
      </c>
      <c r="G1084" s="204">
        <v>0</v>
      </c>
      <c r="H1084" s="204">
        <v>0</v>
      </c>
    </row>
    <row r="1085" spans="1:8" ht="15.6" outlineLevel="3">
      <c r="A1085" s="292">
        <v>1075</v>
      </c>
      <c r="B1085" s="284" t="s">
        <v>548</v>
      </c>
      <c r="C1085" s="285" t="s">
        <v>1327</v>
      </c>
      <c r="D1085" s="285" t="s">
        <v>549</v>
      </c>
      <c r="E1085" s="285"/>
      <c r="F1085" s="204">
        <v>100000</v>
      </c>
      <c r="G1085" s="204">
        <v>0</v>
      </c>
      <c r="H1085" s="204">
        <v>0</v>
      </c>
    </row>
    <row r="1086" spans="1:8" ht="15.6" outlineLevel="4">
      <c r="A1086" s="292">
        <v>1076</v>
      </c>
      <c r="B1086" s="284" t="s">
        <v>409</v>
      </c>
      <c r="C1086" s="285" t="s">
        <v>1327</v>
      </c>
      <c r="D1086" s="285" t="s">
        <v>576</v>
      </c>
      <c r="E1086" s="285"/>
      <c r="F1086" s="204">
        <v>100000</v>
      </c>
      <c r="G1086" s="204">
        <v>0</v>
      </c>
      <c r="H1086" s="204">
        <v>0</v>
      </c>
    </row>
    <row r="1087" spans="1:8" ht="15.6" outlineLevel="5">
      <c r="A1087" s="292">
        <v>1077</v>
      </c>
      <c r="B1087" s="284" t="s">
        <v>471</v>
      </c>
      <c r="C1087" s="285" t="s">
        <v>1327</v>
      </c>
      <c r="D1087" s="285" t="s">
        <v>576</v>
      </c>
      <c r="E1087" s="285" t="s">
        <v>472</v>
      </c>
      <c r="F1087" s="204">
        <v>100000</v>
      </c>
      <c r="G1087" s="204">
        <v>0</v>
      </c>
      <c r="H1087" s="204">
        <v>0</v>
      </c>
    </row>
    <row r="1088" spans="1:8" ht="15.6" outlineLevel="6">
      <c r="A1088" s="292">
        <v>1078</v>
      </c>
      <c r="B1088" s="284" t="s">
        <v>479</v>
      </c>
      <c r="C1088" s="285" t="s">
        <v>1327</v>
      </c>
      <c r="D1088" s="285" t="s">
        <v>576</v>
      </c>
      <c r="E1088" s="285" t="s">
        <v>480</v>
      </c>
      <c r="F1088" s="204">
        <v>100000</v>
      </c>
      <c r="G1088" s="204">
        <v>0</v>
      </c>
      <c r="H1088" s="204">
        <v>0</v>
      </c>
    </row>
    <row r="1089" spans="1:8" ht="62.4" outlineLevel="2">
      <c r="A1089" s="292">
        <v>1079</v>
      </c>
      <c r="B1089" s="284" t="s">
        <v>1328</v>
      </c>
      <c r="C1089" s="285" t="s">
        <v>904</v>
      </c>
      <c r="D1089" s="285"/>
      <c r="E1089" s="285"/>
      <c r="F1089" s="204">
        <v>5545400</v>
      </c>
      <c r="G1089" s="204">
        <v>5761700</v>
      </c>
      <c r="H1089" s="204">
        <v>5986400</v>
      </c>
    </row>
    <row r="1090" spans="1:8" ht="15.6" outlineLevel="3">
      <c r="A1090" s="292">
        <v>1080</v>
      </c>
      <c r="B1090" s="284" t="s">
        <v>548</v>
      </c>
      <c r="C1090" s="285" t="s">
        <v>904</v>
      </c>
      <c r="D1090" s="285" t="s">
        <v>549</v>
      </c>
      <c r="E1090" s="285"/>
      <c r="F1090" s="204">
        <v>5545400</v>
      </c>
      <c r="G1090" s="204">
        <v>5761700</v>
      </c>
      <c r="H1090" s="204">
        <v>5986400</v>
      </c>
    </row>
    <row r="1091" spans="1:8" ht="15.6" outlineLevel="4">
      <c r="A1091" s="292">
        <v>1081</v>
      </c>
      <c r="B1091" s="284" t="s">
        <v>409</v>
      </c>
      <c r="C1091" s="285" t="s">
        <v>904</v>
      </c>
      <c r="D1091" s="285" t="s">
        <v>576</v>
      </c>
      <c r="E1091" s="285"/>
      <c r="F1091" s="204">
        <v>5545400</v>
      </c>
      <c r="G1091" s="204">
        <v>5761700</v>
      </c>
      <c r="H1091" s="204">
        <v>5986400</v>
      </c>
    </row>
    <row r="1092" spans="1:8" ht="15.6" outlineLevel="5">
      <c r="A1092" s="292">
        <v>1082</v>
      </c>
      <c r="B1092" s="284" t="s">
        <v>447</v>
      </c>
      <c r="C1092" s="285" t="s">
        <v>904</v>
      </c>
      <c r="D1092" s="285" t="s">
        <v>576</v>
      </c>
      <c r="E1092" s="285" t="s">
        <v>448</v>
      </c>
      <c r="F1092" s="204">
        <v>5545400</v>
      </c>
      <c r="G1092" s="204">
        <v>5761700</v>
      </c>
      <c r="H1092" s="204">
        <v>5986400</v>
      </c>
    </row>
    <row r="1093" spans="1:8" ht="15.6" outlineLevel="6">
      <c r="A1093" s="292">
        <v>1083</v>
      </c>
      <c r="B1093" s="284" t="s">
        <v>453</v>
      </c>
      <c r="C1093" s="285" t="s">
        <v>904</v>
      </c>
      <c r="D1093" s="285" t="s">
        <v>576</v>
      </c>
      <c r="E1093" s="285" t="s">
        <v>454</v>
      </c>
      <c r="F1093" s="204">
        <v>5545400</v>
      </c>
      <c r="G1093" s="204">
        <v>5761700</v>
      </c>
      <c r="H1093" s="204">
        <v>5986400</v>
      </c>
    </row>
    <row r="1094" spans="1:8" ht="78" outlineLevel="2">
      <c r="A1094" s="292">
        <v>1084</v>
      </c>
      <c r="B1094" s="284" t="s">
        <v>905</v>
      </c>
      <c r="C1094" s="285" t="s">
        <v>906</v>
      </c>
      <c r="D1094" s="285"/>
      <c r="E1094" s="285"/>
      <c r="F1094" s="204">
        <v>9162800</v>
      </c>
      <c r="G1094" s="204">
        <v>0</v>
      </c>
      <c r="H1094" s="204">
        <v>0</v>
      </c>
    </row>
    <row r="1095" spans="1:8" ht="15.6" outlineLevel="3">
      <c r="A1095" s="292">
        <v>1085</v>
      </c>
      <c r="B1095" s="284" t="s">
        <v>548</v>
      </c>
      <c r="C1095" s="285" t="s">
        <v>906</v>
      </c>
      <c r="D1095" s="285" t="s">
        <v>549</v>
      </c>
      <c r="E1095" s="285"/>
      <c r="F1095" s="204">
        <v>9162800</v>
      </c>
      <c r="G1095" s="204">
        <v>0</v>
      </c>
      <c r="H1095" s="204">
        <v>0</v>
      </c>
    </row>
    <row r="1096" spans="1:8" ht="15.6" outlineLevel="4">
      <c r="A1096" s="292">
        <v>1086</v>
      </c>
      <c r="B1096" s="284" t="s">
        <v>409</v>
      </c>
      <c r="C1096" s="285" t="s">
        <v>906</v>
      </c>
      <c r="D1096" s="285" t="s">
        <v>576</v>
      </c>
      <c r="E1096" s="285"/>
      <c r="F1096" s="204">
        <v>9162800</v>
      </c>
      <c r="G1096" s="204">
        <v>0</v>
      </c>
      <c r="H1096" s="204">
        <v>0</v>
      </c>
    </row>
    <row r="1097" spans="1:8" ht="15.6" outlineLevel="5">
      <c r="A1097" s="292">
        <v>1087</v>
      </c>
      <c r="B1097" s="284" t="s">
        <v>447</v>
      </c>
      <c r="C1097" s="285" t="s">
        <v>906</v>
      </c>
      <c r="D1097" s="285" t="s">
        <v>576</v>
      </c>
      <c r="E1097" s="285" t="s">
        <v>448</v>
      </c>
      <c r="F1097" s="204">
        <v>9162800</v>
      </c>
      <c r="G1097" s="204">
        <v>0</v>
      </c>
      <c r="H1097" s="204">
        <v>0</v>
      </c>
    </row>
    <row r="1098" spans="1:8" ht="15.6" outlineLevel="6">
      <c r="A1098" s="292">
        <v>1088</v>
      </c>
      <c r="B1098" s="284" t="s">
        <v>453</v>
      </c>
      <c r="C1098" s="285" t="s">
        <v>906</v>
      </c>
      <c r="D1098" s="285" t="s">
        <v>576</v>
      </c>
      <c r="E1098" s="285" t="s">
        <v>454</v>
      </c>
      <c r="F1098" s="204">
        <v>9162800</v>
      </c>
      <c r="G1098" s="204">
        <v>0</v>
      </c>
      <c r="H1098" s="204">
        <v>0</v>
      </c>
    </row>
    <row r="1099" spans="1:8" ht="62.4" outlineLevel="2">
      <c r="A1099" s="292">
        <v>1089</v>
      </c>
      <c r="B1099" s="284" t="s">
        <v>546</v>
      </c>
      <c r="C1099" s="285" t="s">
        <v>547</v>
      </c>
      <c r="D1099" s="285"/>
      <c r="E1099" s="285"/>
      <c r="F1099" s="204">
        <v>63000</v>
      </c>
      <c r="G1099" s="204">
        <v>62500</v>
      </c>
      <c r="H1099" s="204">
        <v>62500</v>
      </c>
    </row>
    <row r="1100" spans="1:8" ht="15.6" outlineLevel="3">
      <c r="A1100" s="292">
        <v>1090</v>
      </c>
      <c r="B1100" s="284" t="s">
        <v>548</v>
      </c>
      <c r="C1100" s="285" t="s">
        <v>547</v>
      </c>
      <c r="D1100" s="285" t="s">
        <v>549</v>
      </c>
      <c r="E1100" s="285"/>
      <c r="F1100" s="204">
        <v>63000</v>
      </c>
      <c r="G1100" s="204">
        <v>62500</v>
      </c>
      <c r="H1100" s="204">
        <v>62500</v>
      </c>
    </row>
    <row r="1101" spans="1:8" ht="15.6" outlineLevel="4">
      <c r="A1101" s="292">
        <v>1091</v>
      </c>
      <c r="B1101" s="284" t="s">
        <v>550</v>
      </c>
      <c r="C1101" s="285" t="s">
        <v>547</v>
      </c>
      <c r="D1101" s="285" t="s">
        <v>551</v>
      </c>
      <c r="E1101" s="285"/>
      <c r="F1101" s="204">
        <v>63000</v>
      </c>
      <c r="G1101" s="204">
        <v>62500</v>
      </c>
      <c r="H1101" s="204">
        <v>62500</v>
      </c>
    </row>
    <row r="1102" spans="1:8" ht="15.6" outlineLevel="5">
      <c r="A1102" s="292">
        <v>1092</v>
      </c>
      <c r="B1102" s="284" t="s">
        <v>421</v>
      </c>
      <c r="C1102" s="285" t="s">
        <v>547</v>
      </c>
      <c r="D1102" s="285" t="s">
        <v>551</v>
      </c>
      <c r="E1102" s="285" t="s">
        <v>422</v>
      </c>
      <c r="F1102" s="204">
        <v>63000</v>
      </c>
      <c r="G1102" s="204">
        <v>62500</v>
      </c>
      <c r="H1102" s="204">
        <v>62500</v>
      </c>
    </row>
    <row r="1103" spans="1:8" ht="15.6" outlineLevel="6">
      <c r="A1103" s="292">
        <v>1093</v>
      </c>
      <c r="B1103" s="284" t="s">
        <v>435</v>
      </c>
      <c r="C1103" s="285" t="s">
        <v>547</v>
      </c>
      <c r="D1103" s="285" t="s">
        <v>551</v>
      </c>
      <c r="E1103" s="285" t="s">
        <v>436</v>
      </c>
      <c r="F1103" s="204">
        <v>63000</v>
      </c>
      <c r="G1103" s="204">
        <v>62500</v>
      </c>
      <c r="H1103" s="204">
        <v>62500</v>
      </c>
    </row>
    <row r="1104" spans="1:8" ht="62.4" outlineLevel="2">
      <c r="A1104" s="292">
        <v>1094</v>
      </c>
      <c r="B1104" s="284" t="s">
        <v>554</v>
      </c>
      <c r="C1104" s="285" t="s">
        <v>555</v>
      </c>
      <c r="D1104" s="285"/>
      <c r="E1104" s="285"/>
      <c r="F1104" s="204">
        <v>407000</v>
      </c>
      <c r="G1104" s="204">
        <v>407000</v>
      </c>
      <c r="H1104" s="204">
        <v>407000</v>
      </c>
    </row>
    <row r="1105" spans="1:8" ht="15.6" outlineLevel="3">
      <c r="A1105" s="292">
        <v>1095</v>
      </c>
      <c r="B1105" s="284" t="s">
        <v>548</v>
      </c>
      <c r="C1105" s="285" t="s">
        <v>555</v>
      </c>
      <c r="D1105" s="285" t="s">
        <v>549</v>
      </c>
      <c r="E1105" s="285"/>
      <c r="F1105" s="204">
        <v>407000</v>
      </c>
      <c r="G1105" s="204">
        <v>407000</v>
      </c>
      <c r="H1105" s="204">
        <v>407000</v>
      </c>
    </row>
    <row r="1106" spans="1:8" ht="15.6" outlineLevel="4">
      <c r="A1106" s="292">
        <v>1096</v>
      </c>
      <c r="B1106" s="284" t="s">
        <v>556</v>
      </c>
      <c r="C1106" s="285" t="s">
        <v>555</v>
      </c>
      <c r="D1106" s="285" t="s">
        <v>557</v>
      </c>
      <c r="E1106" s="285"/>
      <c r="F1106" s="204">
        <v>407000</v>
      </c>
      <c r="G1106" s="204">
        <v>407000</v>
      </c>
      <c r="H1106" s="204">
        <v>407000</v>
      </c>
    </row>
    <row r="1107" spans="1:8" ht="15.6" outlineLevel="5">
      <c r="A1107" s="292">
        <v>1097</v>
      </c>
      <c r="B1107" s="284" t="s">
        <v>489</v>
      </c>
      <c r="C1107" s="285" t="s">
        <v>555</v>
      </c>
      <c r="D1107" s="285" t="s">
        <v>557</v>
      </c>
      <c r="E1107" s="285" t="s">
        <v>490</v>
      </c>
      <c r="F1107" s="204">
        <v>407000</v>
      </c>
      <c r="G1107" s="204">
        <v>407000</v>
      </c>
      <c r="H1107" s="204">
        <v>407000</v>
      </c>
    </row>
    <row r="1108" spans="1:8" ht="15.6" outlineLevel="6">
      <c r="A1108" s="292">
        <v>1098</v>
      </c>
      <c r="B1108" s="284" t="s">
        <v>491</v>
      </c>
      <c r="C1108" s="285" t="s">
        <v>555</v>
      </c>
      <c r="D1108" s="285" t="s">
        <v>557</v>
      </c>
      <c r="E1108" s="285" t="s">
        <v>492</v>
      </c>
      <c r="F1108" s="204">
        <v>407000</v>
      </c>
      <c r="G1108" s="204">
        <v>407000</v>
      </c>
      <c r="H1108" s="204">
        <v>407000</v>
      </c>
    </row>
    <row r="1109" spans="1:8" ht="156" outlineLevel="2">
      <c r="A1109" s="292">
        <v>1099</v>
      </c>
      <c r="B1109" s="286" t="s">
        <v>1202</v>
      </c>
      <c r="C1109" s="285" t="s">
        <v>1112</v>
      </c>
      <c r="D1109" s="285"/>
      <c r="E1109" s="285"/>
      <c r="F1109" s="204">
        <v>5000000</v>
      </c>
      <c r="G1109" s="204">
        <v>0</v>
      </c>
      <c r="H1109" s="204">
        <v>0</v>
      </c>
    </row>
    <row r="1110" spans="1:8" ht="15.6" outlineLevel="3">
      <c r="A1110" s="292">
        <v>1100</v>
      </c>
      <c r="B1110" s="284" t="s">
        <v>548</v>
      </c>
      <c r="C1110" s="285" t="s">
        <v>1112</v>
      </c>
      <c r="D1110" s="285" t="s">
        <v>549</v>
      </c>
      <c r="E1110" s="285"/>
      <c r="F1110" s="204">
        <v>5000000</v>
      </c>
      <c r="G1110" s="204">
        <v>0</v>
      </c>
      <c r="H1110" s="204">
        <v>0</v>
      </c>
    </row>
    <row r="1111" spans="1:8" ht="15.6" outlineLevel="4">
      <c r="A1111" s="292">
        <v>1101</v>
      </c>
      <c r="B1111" s="284" t="s">
        <v>409</v>
      </c>
      <c r="C1111" s="285" t="s">
        <v>1112</v>
      </c>
      <c r="D1111" s="285" t="s">
        <v>576</v>
      </c>
      <c r="E1111" s="285"/>
      <c r="F1111" s="204">
        <v>5000000</v>
      </c>
      <c r="G1111" s="204">
        <v>0</v>
      </c>
      <c r="H1111" s="204">
        <v>0</v>
      </c>
    </row>
    <row r="1112" spans="1:8" ht="15.6" outlineLevel="5">
      <c r="A1112" s="292">
        <v>1102</v>
      </c>
      <c r="B1112" s="284" t="s">
        <v>459</v>
      </c>
      <c r="C1112" s="285" t="s">
        <v>1112</v>
      </c>
      <c r="D1112" s="285" t="s">
        <v>576</v>
      </c>
      <c r="E1112" s="285" t="s">
        <v>460</v>
      </c>
      <c r="F1112" s="204">
        <v>5000000</v>
      </c>
      <c r="G1112" s="204">
        <v>0</v>
      </c>
      <c r="H1112" s="204">
        <v>0</v>
      </c>
    </row>
    <row r="1113" spans="1:8" ht="31.2" outlineLevel="6">
      <c r="A1113" s="292">
        <v>1103</v>
      </c>
      <c r="B1113" s="284" t="s">
        <v>465</v>
      </c>
      <c r="C1113" s="285" t="s">
        <v>1112</v>
      </c>
      <c r="D1113" s="285" t="s">
        <v>576</v>
      </c>
      <c r="E1113" s="285" t="s">
        <v>466</v>
      </c>
      <c r="F1113" s="204">
        <v>5000000</v>
      </c>
      <c r="G1113" s="204">
        <v>0</v>
      </c>
      <c r="H1113" s="204">
        <v>0</v>
      </c>
    </row>
    <row r="1114" spans="1:8" ht="46.8" outlineLevel="2">
      <c r="A1114" s="292">
        <v>1104</v>
      </c>
      <c r="B1114" s="284" t="s">
        <v>1109</v>
      </c>
      <c r="C1114" s="285" t="s">
        <v>1108</v>
      </c>
      <c r="D1114" s="285"/>
      <c r="E1114" s="285"/>
      <c r="F1114" s="204">
        <v>4081580</v>
      </c>
      <c r="G1114" s="204">
        <v>0</v>
      </c>
      <c r="H1114" s="204">
        <v>0</v>
      </c>
    </row>
    <row r="1115" spans="1:8" ht="15.6" outlineLevel="3">
      <c r="A1115" s="292">
        <v>1105</v>
      </c>
      <c r="B1115" s="284" t="s">
        <v>548</v>
      </c>
      <c r="C1115" s="285" t="s">
        <v>1108</v>
      </c>
      <c r="D1115" s="285" t="s">
        <v>549</v>
      </c>
      <c r="E1115" s="285"/>
      <c r="F1115" s="204">
        <v>4081580</v>
      </c>
      <c r="G1115" s="204">
        <v>0</v>
      </c>
      <c r="H1115" s="204">
        <v>0</v>
      </c>
    </row>
    <row r="1116" spans="1:8" ht="15.6" outlineLevel="4">
      <c r="A1116" s="292">
        <v>1106</v>
      </c>
      <c r="B1116" s="284" t="s">
        <v>409</v>
      </c>
      <c r="C1116" s="285" t="s">
        <v>1108</v>
      </c>
      <c r="D1116" s="285" t="s">
        <v>576</v>
      </c>
      <c r="E1116" s="285"/>
      <c r="F1116" s="204">
        <v>4081580</v>
      </c>
      <c r="G1116" s="204">
        <v>0</v>
      </c>
      <c r="H1116" s="204">
        <v>0</v>
      </c>
    </row>
    <row r="1117" spans="1:8" ht="15.6" outlineLevel="5">
      <c r="A1117" s="292">
        <v>1107</v>
      </c>
      <c r="B1117" s="284" t="s">
        <v>459</v>
      </c>
      <c r="C1117" s="285" t="s">
        <v>1108</v>
      </c>
      <c r="D1117" s="285" t="s">
        <v>576</v>
      </c>
      <c r="E1117" s="285" t="s">
        <v>460</v>
      </c>
      <c r="F1117" s="204">
        <v>4081580</v>
      </c>
      <c r="G1117" s="204">
        <v>0</v>
      </c>
      <c r="H1117" s="204">
        <v>0</v>
      </c>
    </row>
    <row r="1118" spans="1:8" ht="15.6" outlineLevel="6">
      <c r="A1118" s="292">
        <v>1108</v>
      </c>
      <c r="B1118" s="284" t="s">
        <v>1107</v>
      </c>
      <c r="C1118" s="285" t="s">
        <v>1108</v>
      </c>
      <c r="D1118" s="285" t="s">
        <v>576</v>
      </c>
      <c r="E1118" s="285" t="s">
        <v>1106</v>
      </c>
      <c r="F1118" s="204">
        <v>4081580</v>
      </c>
      <c r="G1118" s="204">
        <v>0</v>
      </c>
      <c r="H1118" s="204">
        <v>0</v>
      </c>
    </row>
    <row r="1119" spans="1:8" ht="62.4" outlineLevel="2">
      <c r="A1119" s="292">
        <v>1109</v>
      </c>
      <c r="B1119" s="284" t="s">
        <v>1111</v>
      </c>
      <c r="C1119" s="285" t="s">
        <v>1110</v>
      </c>
      <c r="D1119" s="285"/>
      <c r="E1119" s="285"/>
      <c r="F1119" s="204">
        <v>860280</v>
      </c>
      <c r="G1119" s="204">
        <v>0</v>
      </c>
      <c r="H1119" s="204">
        <v>0</v>
      </c>
    </row>
    <row r="1120" spans="1:8" ht="15.6" outlineLevel="3">
      <c r="A1120" s="292">
        <v>1110</v>
      </c>
      <c r="B1120" s="284" t="s">
        <v>548</v>
      </c>
      <c r="C1120" s="285" t="s">
        <v>1110</v>
      </c>
      <c r="D1120" s="285" t="s">
        <v>549</v>
      </c>
      <c r="E1120" s="285"/>
      <c r="F1120" s="204">
        <v>860280</v>
      </c>
      <c r="G1120" s="204">
        <v>0</v>
      </c>
      <c r="H1120" s="204">
        <v>0</v>
      </c>
    </row>
    <row r="1121" spans="1:8" ht="15.6" outlineLevel="4">
      <c r="A1121" s="292">
        <v>1111</v>
      </c>
      <c r="B1121" s="284" t="s">
        <v>409</v>
      </c>
      <c r="C1121" s="285" t="s">
        <v>1110</v>
      </c>
      <c r="D1121" s="285" t="s">
        <v>576</v>
      </c>
      <c r="E1121" s="285"/>
      <c r="F1121" s="204">
        <v>860280</v>
      </c>
      <c r="G1121" s="204">
        <v>0</v>
      </c>
      <c r="H1121" s="204">
        <v>0</v>
      </c>
    </row>
    <row r="1122" spans="1:8" ht="15.6" outlineLevel="5">
      <c r="A1122" s="292">
        <v>1112</v>
      </c>
      <c r="B1122" s="284" t="s">
        <v>459</v>
      </c>
      <c r="C1122" s="285" t="s">
        <v>1110</v>
      </c>
      <c r="D1122" s="285" t="s">
        <v>576</v>
      </c>
      <c r="E1122" s="285" t="s">
        <v>460</v>
      </c>
      <c r="F1122" s="204">
        <v>860280</v>
      </c>
      <c r="G1122" s="204">
        <v>0</v>
      </c>
      <c r="H1122" s="204">
        <v>0</v>
      </c>
    </row>
    <row r="1123" spans="1:8" ht="15.6" outlineLevel="6">
      <c r="A1123" s="292">
        <v>1113</v>
      </c>
      <c r="B1123" s="284" t="s">
        <v>1107</v>
      </c>
      <c r="C1123" s="285" t="s">
        <v>1110</v>
      </c>
      <c r="D1123" s="285" t="s">
        <v>576</v>
      </c>
      <c r="E1123" s="285" t="s">
        <v>1106</v>
      </c>
      <c r="F1123" s="204">
        <v>860280</v>
      </c>
      <c r="G1123" s="204">
        <v>0</v>
      </c>
      <c r="H1123" s="204">
        <v>0</v>
      </c>
    </row>
    <row r="1124" spans="1:8" ht="93.6" outlineLevel="2">
      <c r="A1124" s="292">
        <v>1114</v>
      </c>
      <c r="B1124" s="284" t="s">
        <v>1329</v>
      </c>
      <c r="C1124" s="285" t="s">
        <v>1330</v>
      </c>
      <c r="D1124" s="285"/>
      <c r="E1124" s="285"/>
      <c r="F1124" s="204">
        <v>7000000</v>
      </c>
      <c r="G1124" s="204">
        <v>0</v>
      </c>
      <c r="H1124" s="204">
        <v>0</v>
      </c>
    </row>
    <row r="1125" spans="1:8" ht="15.6" outlineLevel="3">
      <c r="A1125" s="292">
        <v>1115</v>
      </c>
      <c r="B1125" s="284" t="s">
        <v>548</v>
      </c>
      <c r="C1125" s="285" t="s">
        <v>1330</v>
      </c>
      <c r="D1125" s="285" t="s">
        <v>549</v>
      </c>
      <c r="E1125" s="285"/>
      <c r="F1125" s="204">
        <v>7000000</v>
      </c>
      <c r="G1125" s="204">
        <v>0</v>
      </c>
      <c r="H1125" s="204">
        <v>0</v>
      </c>
    </row>
    <row r="1126" spans="1:8" ht="15.6" outlineLevel="4">
      <c r="A1126" s="292">
        <v>1116</v>
      </c>
      <c r="B1126" s="284" t="s">
        <v>409</v>
      </c>
      <c r="C1126" s="285" t="s">
        <v>1330</v>
      </c>
      <c r="D1126" s="285" t="s">
        <v>576</v>
      </c>
      <c r="E1126" s="285"/>
      <c r="F1126" s="204">
        <v>7000000</v>
      </c>
      <c r="G1126" s="204">
        <v>0</v>
      </c>
      <c r="H1126" s="204">
        <v>0</v>
      </c>
    </row>
    <row r="1127" spans="1:8" ht="46.8" outlineLevel="5">
      <c r="A1127" s="292">
        <v>1117</v>
      </c>
      <c r="B1127" s="284" t="s">
        <v>513</v>
      </c>
      <c r="C1127" s="285" t="s">
        <v>1330</v>
      </c>
      <c r="D1127" s="285" t="s">
        <v>576</v>
      </c>
      <c r="E1127" s="285" t="s">
        <v>514</v>
      </c>
      <c r="F1127" s="204">
        <v>7000000</v>
      </c>
      <c r="G1127" s="204">
        <v>0</v>
      </c>
      <c r="H1127" s="204">
        <v>0</v>
      </c>
    </row>
    <row r="1128" spans="1:8" ht="15.6" outlineLevel="6">
      <c r="A1128" s="292">
        <v>1118</v>
      </c>
      <c r="B1128" s="284" t="s">
        <v>517</v>
      </c>
      <c r="C1128" s="285" t="s">
        <v>1330</v>
      </c>
      <c r="D1128" s="285" t="s">
        <v>576</v>
      </c>
      <c r="E1128" s="285" t="s">
        <v>518</v>
      </c>
      <c r="F1128" s="204">
        <v>7000000</v>
      </c>
      <c r="G1128" s="204">
        <v>0</v>
      </c>
      <c r="H1128" s="204">
        <v>0</v>
      </c>
    </row>
    <row r="1129" spans="1:8" ht="93.6" outlineLevel="2">
      <c r="A1129" s="292">
        <v>1119</v>
      </c>
      <c r="B1129" s="286" t="s">
        <v>939</v>
      </c>
      <c r="C1129" s="285" t="s">
        <v>1128</v>
      </c>
      <c r="D1129" s="285"/>
      <c r="E1129" s="285"/>
      <c r="F1129" s="204">
        <v>439927.58</v>
      </c>
      <c r="G1129" s="204">
        <v>0</v>
      </c>
      <c r="H1129" s="204">
        <v>0</v>
      </c>
    </row>
    <row r="1130" spans="1:8" ht="78" outlineLevel="3">
      <c r="A1130" s="292">
        <v>1120</v>
      </c>
      <c r="B1130" s="284" t="s">
        <v>535</v>
      </c>
      <c r="C1130" s="285" t="s">
        <v>1128</v>
      </c>
      <c r="D1130" s="285" t="s">
        <v>256</v>
      </c>
      <c r="E1130" s="285"/>
      <c r="F1130" s="204">
        <v>431225.39</v>
      </c>
      <c r="G1130" s="204">
        <v>0</v>
      </c>
      <c r="H1130" s="204">
        <v>0</v>
      </c>
    </row>
    <row r="1131" spans="1:8" ht="15.6" outlineLevel="4">
      <c r="A1131" s="292">
        <v>1121</v>
      </c>
      <c r="B1131" s="284" t="s">
        <v>681</v>
      </c>
      <c r="C1131" s="285" t="s">
        <v>1128</v>
      </c>
      <c r="D1131" s="285" t="s">
        <v>239</v>
      </c>
      <c r="E1131" s="285"/>
      <c r="F1131" s="204">
        <v>431225.39</v>
      </c>
      <c r="G1131" s="204">
        <v>0</v>
      </c>
      <c r="H1131" s="204">
        <v>0</v>
      </c>
    </row>
    <row r="1132" spans="1:8" ht="15.6" outlineLevel="5">
      <c r="A1132" s="292">
        <v>1122</v>
      </c>
      <c r="B1132" s="284" t="s">
        <v>471</v>
      </c>
      <c r="C1132" s="285" t="s">
        <v>1128</v>
      </c>
      <c r="D1132" s="285" t="s">
        <v>239</v>
      </c>
      <c r="E1132" s="285" t="s">
        <v>472</v>
      </c>
      <c r="F1132" s="204">
        <v>18309.919999999998</v>
      </c>
      <c r="G1132" s="204">
        <v>0</v>
      </c>
      <c r="H1132" s="204">
        <v>0</v>
      </c>
    </row>
    <row r="1133" spans="1:8" ht="15.6" outlineLevel="6">
      <c r="A1133" s="292">
        <v>1123</v>
      </c>
      <c r="B1133" s="284" t="s">
        <v>481</v>
      </c>
      <c r="C1133" s="285" t="s">
        <v>1128</v>
      </c>
      <c r="D1133" s="285" t="s">
        <v>239</v>
      </c>
      <c r="E1133" s="285" t="s">
        <v>482</v>
      </c>
      <c r="F1133" s="204">
        <v>18309.919999999998</v>
      </c>
      <c r="G1133" s="204">
        <v>0</v>
      </c>
      <c r="H1133" s="204">
        <v>0</v>
      </c>
    </row>
    <row r="1134" spans="1:8" ht="15.6" outlineLevel="5">
      <c r="A1134" s="292">
        <v>1124</v>
      </c>
      <c r="B1134" s="284" t="s">
        <v>483</v>
      </c>
      <c r="C1134" s="285" t="s">
        <v>1128</v>
      </c>
      <c r="D1134" s="285" t="s">
        <v>239</v>
      </c>
      <c r="E1134" s="285" t="s">
        <v>484</v>
      </c>
      <c r="F1134" s="204">
        <v>412915.47</v>
      </c>
      <c r="G1134" s="204">
        <v>0</v>
      </c>
      <c r="H1134" s="204">
        <v>0</v>
      </c>
    </row>
    <row r="1135" spans="1:8" ht="15.6" outlineLevel="6">
      <c r="A1135" s="292">
        <v>1125</v>
      </c>
      <c r="B1135" s="284" t="s">
        <v>487</v>
      </c>
      <c r="C1135" s="285" t="s">
        <v>1128</v>
      </c>
      <c r="D1135" s="285" t="s">
        <v>239</v>
      </c>
      <c r="E1135" s="285" t="s">
        <v>488</v>
      </c>
      <c r="F1135" s="204">
        <v>412915.47</v>
      </c>
      <c r="G1135" s="204">
        <v>0</v>
      </c>
      <c r="H1135" s="204">
        <v>0</v>
      </c>
    </row>
    <row r="1136" spans="1:8" ht="15.6" outlineLevel="3">
      <c r="A1136" s="292">
        <v>1126</v>
      </c>
      <c r="B1136" s="284" t="s">
        <v>592</v>
      </c>
      <c r="C1136" s="285" t="s">
        <v>1128</v>
      </c>
      <c r="D1136" s="285" t="s">
        <v>593</v>
      </c>
      <c r="E1136" s="285"/>
      <c r="F1136" s="204">
        <v>8702.19</v>
      </c>
      <c r="G1136" s="204">
        <v>0</v>
      </c>
      <c r="H1136" s="204">
        <v>0</v>
      </c>
    </row>
    <row r="1137" spans="1:8" ht="15.6" outlineLevel="4">
      <c r="A1137" s="292">
        <v>1127</v>
      </c>
      <c r="B1137" s="284" t="s">
        <v>931</v>
      </c>
      <c r="C1137" s="285" t="s">
        <v>1128</v>
      </c>
      <c r="D1137" s="285" t="s">
        <v>932</v>
      </c>
      <c r="E1137" s="285"/>
      <c r="F1137" s="204">
        <v>4000</v>
      </c>
      <c r="G1137" s="204">
        <v>0</v>
      </c>
      <c r="H1137" s="204">
        <v>0</v>
      </c>
    </row>
    <row r="1138" spans="1:8" ht="15.6" outlineLevel="5">
      <c r="A1138" s="292">
        <v>1128</v>
      </c>
      <c r="B1138" s="284" t="s">
        <v>471</v>
      </c>
      <c r="C1138" s="285" t="s">
        <v>1128</v>
      </c>
      <c r="D1138" s="285" t="s">
        <v>932</v>
      </c>
      <c r="E1138" s="285" t="s">
        <v>472</v>
      </c>
      <c r="F1138" s="204">
        <v>4000</v>
      </c>
      <c r="G1138" s="204">
        <v>0</v>
      </c>
      <c r="H1138" s="204">
        <v>0</v>
      </c>
    </row>
    <row r="1139" spans="1:8" ht="15.6" outlineLevel="6">
      <c r="A1139" s="292">
        <v>1129</v>
      </c>
      <c r="B1139" s="284" t="s">
        <v>481</v>
      </c>
      <c r="C1139" s="285" t="s">
        <v>1128</v>
      </c>
      <c r="D1139" s="285" t="s">
        <v>932</v>
      </c>
      <c r="E1139" s="285" t="s">
        <v>482</v>
      </c>
      <c r="F1139" s="204">
        <v>4000</v>
      </c>
      <c r="G1139" s="204">
        <v>0</v>
      </c>
      <c r="H1139" s="204">
        <v>0</v>
      </c>
    </row>
    <row r="1140" spans="1:8" ht="15.6" outlineLevel="4">
      <c r="A1140" s="292">
        <v>1130</v>
      </c>
      <c r="B1140" s="284" t="s">
        <v>594</v>
      </c>
      <c r="C1140" s="285" t="s">
        <v>1128</v>
      </c>
      <c r="D1140" s="285" t="s">
        <v>595</v>
      </c>
      <c r="E1140" s="285"/>
      <c r="F1140" s="204">
        <v>4702.1899999999996</v>
      </c>
      <c r="G1140" s="204">
        <v>0</v>
      </c>
      <c r="H1140" s="204">
        <v>0</v>
      </c>
    </row>
    <row r="1141" spans="1:8" ht="15.6" outlineLevel="5">
      <c r="A1141" s="292">
        <v>1131</v>
      </c>
      <c r="B1141" s="284" t="s">
        <v>471</v>
      </c>
      <c r="C1141" s="285" t="s">
        <v>1128</v>
      </c>
      <c r="D1141" s="285" t="s">
        <v>595</v>
      </c>
      <c r="E1141" s="285" t="s">
        <v>472</v>
      </c>
      <c r="F1141" s="204">
        <v>4702.1899999999996</v>
      </c>
      <c r="G1141" s="204">
        <v>0</v>
      </c>
      <c r="H1141" s="204">
        <v>0</v>
      </c>
    </row>
    <row r="1142" spans="1:8" ht="15.6" outlineLevel="6">
      <c r="A1142" s="292">
        <v>1132</v>
      </c>
      <c r="B1142" s="284" t="s">
        <v>481</v>
      </c>
      <c r="C1142" s="285" t="s">
        <v>1128</v>
      </c>
      <c r="D1142" s="285" t="s">
        <v>595</v>
      </c>
      <c r="E1142" s="285" t="s">
        <v>482</v>
      </c>
      <c r="F1142" s="204">
        <v>4702.1899999999996</v>
      </c>
      <c r="G1142" s="204">
        <v>0</v>
      </c>
      <c r="H1142" s="204">
        <v>0</v>
      </c>
    </row>
    <row r="1143" spans="1:8" ht="46.8" outlineLevel="2">
      <c r="A1143" s="292">
        <v>1133</v>
      </c>
      <c r="B1143" s="284" t="s">
        <v>1331</v>
      </c>
      <c r="C1143" s="285" t="s">
        <v>1332</v>
      </c>
      <c r="D1143" s="285"/>
      <c r="E1143" s="285"/>
      <c r="F1143" s="204">
        <v>118543.73</v>
      </c>
      <c r="G1143" s="204">
        <v>0</v>
      </c>
      <c r="H1143" s="204">
        <v>0</v>
      </c>
    </row>
    <row r="1144" spans="1:8" ht="15.6" outlineLevel="3">
      <c r="A1144" s="292">
        <v>1134</v>
      </c>
      <c r="B1144" s="284" t="s">
        <v>592</v>
      </c>
      <c r="C1144" s="285" t="s">
        <v>1332</v>
      </c>
      <c r="D1144" s="285" t="s">
        <v>593</v>
      </c>
      <c r="E1144" s="285"/>
      <c r="F1144" s="204">
        <v>118543.73</v>
      </c>
      <c r="G1144" s="204">
        <v>0</v>
      </c>
      <c r="H1144" s="204">
        <v>0</v>
      </c>
    </row>
    <row r="1145" spans="1:8" ht="15.6" outlineLevel="4">
      <c r="A1145" s="292">
        <v>1135</v>
      </c>
      <c r="B1145" s="284" t="s">
        <v>594</v>
      </c>
      <c r="C1145" s="285" t="s">
        <v>1332</v>
      </c>
      <c r="D1145" s="285" t="s">
        <v>595</v>
      </c>
      <c r="E1145" s="285"/>
      <c r="F1145" s="204">
        <v>118543.73</v>
      </c>
      <c r="G1145" s="204">
        <v>0</v>
      </c>
      <c r="H1145" s="204">
        <v>0</v>
      </c>
    </row>
    <row r="1146" spans="1:8" ht="15.6" outlineLevel="5">
      <c r="A1146" s="292">
        <v>1136</v>
      </c>
      <c r="B1146" s="284" t="s">
        <v>483</v>
      </c>
      <c r="C1146" s="285" t="s">
        <v>1332</v>
      </c>
      <c r="D1146" s="285" t="s">
        <v>595</v>
      </c>
      <c r="E1146" s="285" t="s">
        <v>484</v>
      </c>
      <c r="F1146" s="204">
        <v>118543.73</v>
      </c>
      <c r="G1146" s="204">
        <v>0</v>
      </c>
      <c r="H1146" s="204">
        <v>0</v>
      </c>
    </row>
    <row r="1147" spans="1:8" ht="15.6" outlineLevel="6">
      <c r="A1147" s="292">
        <v>1137</v>
      </c>
      <c r="B1147" s="284" t="s">
        <v>487</v>
      </c>
      <c r="C1147" s="285" t="s">
        <v>1332</v>
      </c>
      <c r="D1147" s="285" t="s">
        <v>595</v>
      </c>
      <c r="E1147" s="285" t="s">
        <v>488</v>
      </c>
      <c r="F1147" s="204">
        <v>118543.73</v>
      </c>
      <c r="G1147" s="204">
        <v>0</v>
      </c>
      <c r="H1147" s="204">
        <v>0</v>
      </c>
    </row>
    <row r="1148" spans="1:8" ht="109.2" outlineLevel="2">
      <c r="A1148" s="292">
        <v>1138</v>
      </c>
      <c r="B1148" s="286" t="s">
        <v>1333</v>
      </c>
      <c r="C1148" s="285" t="s">
        <v>1334</v>
      </c>
      <c r="D1148" s="285"/>
      <c r="E1148" s="285"/>
      <c r="F1148" s="204">
        <v>143301.60999999999</v>
      </c>
      <c r="G1148" s="204">
        <v>0</v>
      </c>
      <c r="H1148" s="204">
        <v>0</v>
      </c>
    </row>
    <row r="1149" spans="1:8" ht="78" outlineLevel="3">
      <c r="A1149" s="292">
        <v>1139</v>
      </c>
      <c r="B1149" s="284" t="s">
        <v>535</v>
      </c>
      <c r="C1149" s="285" t="s">
        <v>1334</v>
      </c>
      <c r="D1149" s="285" t="s">
        <v>256</v>
      </c>
      <c r="E1149" s="285"/>
      <c r="F1149" s="204">
        <v>143301.60999999999</v>
      </c>
      <c r="G1149" s="204">
        <v>0</v>
      </c>
      <c r="H1149" s="204">
        <v>0</v>
      </c>
    </row>
    <row r="1150" spans="1:8" ht="15.6" outlineLevel="4">
      <c r="A1150" s="292">
        <v>1140</v>
      </c>
      <c r="B1150" s="284" t="s">
        <v>681</v>
      </c>
      <c r="C1150" s="285" t="s">
        <v>1334</v>
      </c>
      <c r="D1150" s="285" t="s">
        <v>239</v>
      </c>
      <c r="E1150" s="285"/>
      <c r="F1150" s="204">
        <v>143301.60999999999</v>
      </c>
      <c r="G1150" s="204">
        <v>0</v>
      </c>
      <c r="H1150" s="204">
        <v>0</v>
      </c>
    </row>
    <row r="1151" spans="1:8" ht="15.6" outlineLevel="5">
      <c r="A1151" s="292">
        <v>1141</v>
      </c>
      <c r="B1151" s="284" t="s">
        <v>483</v>
      </c>
      <c r="C1151" s="285" t="s">
        <v>1334</v>
      </c>
      <c r="D1151" s="285" t="s">
        <v>239</v>
      </c>
      <c r="E1151" s="285" t="s">
        <v>484</v>
      </c>
      <c r="F1151" s="204">
        <v>143301.60999999999</v>
      </c>
      <c r="G1151" s="204">
        <v>0</v>
      </c>
      <c r="H1151" s="204">
        <v>0</v>
      </c>
    </row>
    <row r="1152" spans="1:8" ht="15.6" outlineLevel="6">
      <c r="A1152" s="292">
        <v>1142</v>
      </c>
      <c r="B1152" s="284" t="s">
        <v>487</v>
      </c>
      <c r="C1152" s="285" t="s">
        <v>1334</v>
      </c>
      <c r="D1152" s="285" t="s">
        <v>239</v>
      </c>
      <c r="E1152" s="285" t="s">
        <v>488</v>
      </c>
      <c r="F1152" s="204">
        <v>143301.60999999999</v>
      </c>
      <c r="G1152" s="204">
        <v>0</v>
      </c>
      <c r="H1152" s="204">
        <v>0</v>
      </c>
    </row>
    <row r="1153" spans="1:8" ht="93.6" outlineLevel="2">
      <c r="A1153" s="292">
        <v>1143</v>
      </c>
      <c r="B1153" s="286" t="s">
        <v>939</v>
      </c>
      <c r="C1153" s="285" t="s">
        <v>940</v>
      </c>
      <c r="D1153" s="285"/>
      <c r="E1153" s="285"/>
      <c r="F1153" s="204">
        <v>4331393.0999999996</v>
      </c>
      <c r="G1153" s="204">
        <v>0</v>
      </c>
      <c r="H1153" s="204">
        <v>0</v>
      </c>
    </row>
    <row r="1154" spans="1:8" ht="31.2" outlineLevel="3">
      <c r="A1154" s="292">
        <v>1144</v>
      </c>
      <c r="B1154" s="284" t="s">
        <v>639</v>
      </c>
      <c r="C1154" s="285" t="s">
        <v>940</v>
      </c>
      <c r="D1154" s="285" t="s">
        <v>640</v>
      </c>
      <c r="E1154" s="285"/>
      <c r="F1154" s="204">
        <v>4331393.0999999996</v>
      </c>
      <c r="G1154" s="204">
        <v>0</v>
      </c>
      <c r="H1154" s="204">
        <v>0</v>
      </c>
    </row>
    <row r="1155" spans="1:8" ht="15.6" outlineLevel="4">
      <c r="A1155" s="292">
        <v>1145</v>
      </c>
      <c r="B1155" s="284" t="s">
        <v>641</v>
      </c>
      <c r="C1155" s="285" t="s">
        <v>940</v>
      </c>
      <c r="D1155" s="285" t="s">
        <v>642</v>
      </c>
      <c r="E1155" s="285"/>
      <c r="F1155" s="204">
        <v>4331393.0999999996</v>
      </c>
      <c r="G1155" s="204">
        <v>0</v>
      </c>
      <c r="H1155" s="204">
        <v>0</v>
      </c>
    </row>
    <row r="1156" spans="1:8" ht="15.6" outlineLevel="5">
      <c r="A1156" s="292">
        <v>1146</v>
      </c>
      <c r="B1156" s="284" t="s">
        <v>471</v>
      </c>
      <c r="C1156" s="285" t="s">
        <v>940</v>
      </c>
      <c r="D1156" s="285" t="s">
        <v>642</v>
      </c>
      <c r="E1156" s="285" t="s">
        <v>472</v>
      </c>
      <c r="F1156" s="204">
        <v>4331393.0999999996</v>
      </c>
      <c r="G1156" s="204">
        <v>0</v>
      </c>
      <c r="H1156" s="204">
        <v>0</v>
      </c>
    </row>
    <row r="1157" spans="1:8" ht="15.6" outlineLevel="6">
      <c r="A1157" s="292">
        <v>1147</v>
      </c>
      <c r="B1157" s="284" t="s">
        <v>473</v>
      </c>
      <c r="C1157" s="285" t="s">
        <v>940</v>
      </c>
      <c r="D1157" s="285" t="s">
        <v>642</v>
      </c>
      <c r="E1157" s="285" t="s">
        <v>474</v>
      </c>
      <c r="F1157" s="204">
        <v>1106337.7</v>
      </c>
      <c r="G1157" s="204">
        <v>0</v>
      </c>
      <c r="H1157" s="204">
        <v>0</v>
      </c>
    </row>
    <row r="1158" spans="1:8" ht="15.6" outlineLevel="6">
      <c r="A1158" s="292">
        <v>1148</v>
      </c>
      <c r="B1158" s="284" t="s">
        <v>475</v>
      </c>
      <c r="C1158" s="285" t="s">
        <v>940</v>
      </c>
      <c r="D1158" s="285" t="s">
        <v>642</v>
      </c>
      <c r="E1158" s="285" t="s">
        <v>476</v>
      </c>
      <c r="F1158" s="204">
        <v>3192633.89</v>
      </c>
      <c r="G1158" s="204">
        <v>0</v>
      </c>
      <c r="H1158" s="204">
        <v>0</v>
      </c>
    </row>
    <row r="1159" spans="1:8" ht="15.6" outlineLevel="6">
      <c r="A1159" s="292">
        <v>1149</v>
      </c>
      <c r="B1159" s="284" t="s">
        <v>477</v>
      </c>
      <c r="C1159" s="285" t="s">
        <v>940</v>
      </c>
      <c r="D1159" s="285" t="s">
        <v>642</v>
      </c>
      <c r="E1159" s="285" t="s">
        <v>478</v>
      </c>
      <c r="F1159" s="204">
        <v>32421.51</v>
      </c>
      <c r="G1159" s="204">
        <v>0</v>
      </c>
      <c r="H1159" s="204">
        <v>0</v>
      </c>
    </row>
    <row r="1160" spans="1:8" ht="93.6" outlineLevel="2">
      <c r="A1160" s="292">
        <v>1150</v>
      </c>
      <c r="B1160" s="286" t="s">
        <v>941</v>
      </c>
      <c r="C1160" s="285" t="s">
        <v>942</v>
      </c>
      <c r="D1160" s="285"/>
      <c r="E1160" s="285"/>
      <c r="F1160" s="204">
        <v>7813236.0300000003</v>
      </c>
      <c r="G1160" s="204">
        <v>0</v>
      </c>
      <c r="H1160" s="204">
        <v>0</v>
      </c>
    </row>
    <row r="1161" spans="1:8" ht="78" outlineLevel="3">
      <c r="A1161" s="292">
        <v>1151</v>
      </c>
      <c r="B1161" s="284" t="s">
        <v>535</v>
      </c>
      <c r="C1161" s="285" t="s">
        <v>942</v>
      </c>
      <c r="D1161" s="285" t="s">
        <v>256</v>
      </c>
      <c r="E1161" s="285"/>
      <c r="F1161" s="204">
        <v>42723.11</v>
      </c>
      <c r="G1161" s="204">
        <v>0</v>
      </c>
      <c r="H1161" s="204">
        <v>0</v>
      </c>
    </row>
    <row r="1162" spans="1:8" ht="15.6" outlineLevel="4">
      <c r="A1162" s="292">
        <v>1152</v>
      </c>
      <c r="B1162" s="284" t="s">
        <v>681</v>
      </c>
      <c r="C1162" s="285" t="s">
        <v>942</v>
      </c>
      <c r="D1162" s="285" t="s">
        <v>239</v>
      </c>
      <c r="E1162" s="285"/>
      <c r="F1162" s="204">
        <v>42723.11</v>
      </c>
      <c r="G1162" s="204">
        <v>0</v>
      </c>
      <c r="H1162" s="204">
        <v>0</v>
      </c>
    </row>
    <row r="1163" spans="1:8" ht="15.6" outlineLevel="5">
      <c r="A1163" s="292">
        <v>1153</v>
      </c>
      <c r="B1163" s="284" t="s">
        <v>471</v>
      </c>
      <c r="C1163" s="285" t="s">
        <v>942</v>
      </c>
      <c r="D1163" s="285" t="s">
        <v>239</v>
      </c>
      <c r="E1163" s="285" t="s">
        <v>472</v>
      </c>
      <c r="F1163" s="204">
        <v>42723.11</v>
      </c>
      <c r="G1163" s="204">
        <v>0</v>
      </c>
      <c r="H1163" s="204">
        <v>0</v>
      </c>
    </row>
    <row r="1164" spans="1:8" ht="15.6" outlineLevel="6">
      <c r="A1164" s="292">
        <v>1154</v>
      </c>
      <c r="B1164" s="284" t="s">
        <v>481</v>
      </c>
      <c r="C1164" s="285" t="s">
        <v>942</v>
      </c>
      <c r="D1164" s="285" t="s">
        <v>239</v>
      </c>
      <c r="E1164" s="285" t="s">
        <v>482</v>
      </c>
      <c r="F1164" s="204">
        <v>42723.11</v>
      </c>
      <c r="G1164" s="204">
        <v>0</v>
      </c>
      <c r="H1164" s="204">
        <v>0</v>
      </c>
    </row>
    <row r="1165" spans="1:8" ht="31.2" outlineLevel="3">
      <c r="A1165" s="292">
        <v>1155</v>
      </c>
      <c r="B1165" s="284" t="s">
        <v>639</v>
      </c>
      <c r="C1165" s="285" t="s">
        <v>942</v>
      </c>
      <c r="D1165" s="285" t="s">
        <v>640</v>
      </c>
      <c r="E1165" s="285"/>
      <c r="F1165" s="204">
        <v>7764454.4900000002</v>
      </c>
      <c r="G1165" s="204">
        <v>0</v>
      </c>
      <c r="H1165" s="204">
        <v>0</v>
      </c>
    </row>
    <row r="1166" spans="1:8" ht="15.6" outlineLevel="4">
      <c r="A1166" s="292">
        <v>1156</v>
      </c>
      <c r="B1166" s="284" t="s">
        <v>641</v>
      </c>
      <c r="C1166" s="285" t="s">
        <v>942</v>
      </c>
      <c r="D1166" s="285" t="s">
        <v>642</v>
      </c>
      <c r="E1166" s="285"/>
      <c r="F1166" s="204">
        <v>7764454.4900000002</v>
      </c>
      <c r="G1166" s="204">
        <v>0</v>
      </c>
      <c r="H1166" s="204">
        <v>0</v>
      </c>
    </row>
    <row r="1167" spans="1:8" ht="15.6" outlineLevel="5">
      <c r="A1167" s="292">
        <v>1157</v>
      </c>
      <c r="B1167" s="284" t="s">
        <v>471</v>
      </c>
      <c r="C1167" s="285" t="s">
        <v>942</v>
      </c>
      <c r="D1167" s="285" t="s">
        <v>642</v>
      </c>
      <c r="E1167" s="285" t="s">
        <v>472</v>
      </c>
      <c r="F1167" s="204">
        <v>7764454.4900000002</v>
      </c>
      <c r="G1167" s="204">
        <v>0</v>
      </c>
      <c r="H1167" s="204">
        <v>0</v>
      </c>
    </row>
    <row r="1168" spans="1:8" ht="15.6" outlineLevel="6">
      <c r="A1168" s="292">
        <v>1158</v>
      </c>
      <c r="B1168" s="284" t="s">
        <v>473</v>
      </c>
      <c r="C1168" s="285" t="s">
        <v>942</v>
      </c>
      <c r="D1168" s="285" t="s">
        <v>642</v>
      </c>
      <c r="E1168" s="285" t="s">
        <v>474</v>
      </c>
      <c r="F1168" s="204">
        <v>1971319.48</v>
      </c>
      <c r="G1168" s="204">
        <v>0</v>
      </c>
      <c r="H1168" s="204">
        <v>0</v>
      </c>
    </row>
    <row r="1169" spans="1:8" ht="15.6" outlineLevel="6">
      <c r="A1169" s="292">
        <v>1159</v>
      </c>
      <c r="B1169" s="284" t="s">
        <v>475</v>
      </c>
      <c r="C1169" s="285" t="s">
        <v>942</v>
      </c>
      <c r="D1169" s="285" t="s">
        <v>642</v>
      </c>
      <c r="E1169" s="285" t="s">
        <v>476</v>
      </c>
      <c r="F1169" s="204">
        <v>5721670.0999999996</v>
      </c>
      <c r="G1169" s="204">
        <v>0</v>
      </c>
      <c r="H1169" s="204">
        <v>0</v>
      </c>
    </row>
    <row r="1170" spans="1:8" ht="15.6" outlineLevel="6">
      <c r="A1170" s="292">
        <v>1160</v>
      </c>
      <c r="B1170" s="284" t="s">
        <v>477</v>
      </c>
      <c r="C1170" s="285" t="s">
        <v>942</v>
      </c>
      <c r="D1170" s="285" t="s">
        <v>642</v>
      </c>
      <c r="E1170" s="285" t="s">
        <v>478</v>
      </c>
      <c r="F1170" s="204">
        <v>71464.91</v>
      </c>
      <c r="G1170" s="204">
        <v>0</v>
      </c>
      <c r="H1170" s="204">
        <v>0</v>
      </c>
    </row>
    <row r="1171" spans="1:8" ht="15.6" outlineLevel="3">
      <c r="A1171" s="292">
        <v>1161</v>
      </c>
      <c r="B1171" s="284" t="s">
        <v>592</v>
      </c>
      <c r="C1171" s="285" t="s">
        <v>942</v>
      </c>
      <c r="D1171" s="285" t="s">
        <v>593</v>
      </c>
      <c r="E1171" s="285"/>
      <c r="F1171" s="204">
        <v>6058.43</v>
      </c>
      <c r="G1171" s="204">
        <v>0</v>
      </c>
      <c r="H1171" s="204">
        <v>0</v>
      </c>
    </row>
    <row r="1172" spans="1:8" ht="15.6" outlineLevel="4">
      <c r="A1172" s="292">
        <v>1162</v>
      </c>
      <c r="B1172" s="284" t="s">
        <v>594</v>
      </c>
      <c r="C1172" s="285" t="s">
        <v>942</v>
      </c>
      <c r="D1172" s="285" t="s">
        <v>595</v>
      </c>
      <c r="E1172" s="285"/>
      <c r="F1172" s="204">
        <v>6058.43</v>
      </c>
      <c r="G1172" s="204">
        <v>0</v>
      </c>
      <c r="H1172" s="204">
        <v>0</v>
      </c>
    </row>
    <row r="1173" spans="1:8" ht="15.6" outlineLevel="5">
      <c r="A1173" s="292">
        <v>1163</v>
      </c>
      <c r="B1173" s="284" t="s">
        <v>471</v>
      </c>
      <c r="C1173" s="285" t="s">
        <v>942</v>
      </c>
      <c r="D1173" s="285" t="s">
        <v>595</v>
      </c>
      <c r="E1173" s="285" t="s">
        <v>472</v>
      </c>
      <c r="F1173" s="204">
        <v>6058.43</v>
      </c>
      <c r="G1173" s="204">
        <v>0</v>
      </c>
      <c r="H1173" s="204">
        <v>0</v>
      </c>
    </row>
    <row r="1174" spans="1:8" ht="15.6" outlineLevel="6">
      <c r="A1174" s="292">
        <v>1164</v>
      </c>
      <c r="B1174" s="284" t="s">
        <v>481</v>
      </c>
      <c r="C1174" s="285" t="s">
        <v>942</v>
      </c>
      <c r="D1174" s="285" t="s">
        <v>595</v>
      </c>
      <c r="E1174" s="285" t="s">
        <v>482</v>
      </c>
      <c r="F1174" s="204">
        <v>6058.43</v>
      </c>
      <c r="G1174" s="204">
        <v>0</v>
      </c>
      <c r="H1174" s="204">
        <v>0</v>
      </c>
    </row>
    <row r="1175" spans="1:8" ht="46.8" outlineLevel="2">
      <c r="A1175" s="292">
        <v>1165</v>
      </c>
      <c r="B1175" s="284" t="s">
        <v>1335</v>
      </c>
      <c r="C1175" s="285" t="s">
        <v>1336</v>
      </c>
      <c r="D1175" s="285"/>
      <c r="E1175" s="285"/>
      <c r="F1175" s="204">
        <v>213400</v>
      </c>
      <c r="G1175" s="204">
        <v>0</v>
      </c>
      <c r="H1175" s="204">
        <v>0</v>
      </c>
    </row>
    <row r="1176" spans="1:8" ht="15.6" outlineLevel="3">
      <c r="A1176" s="292">
        <v>1166</v>
      </c>
      <c r="B1176" s="284" t="s">
        <v>548</v>
      </c>
      <c r="C1176" s="285" t="s">
        <v>1336</v>
      </c>
      <c r="D1176" s="285" t="s">
        <v>549</v>
      </c>
      <c r="E1176" s="285"/>
      <c r="F1176" s="204">
        <v>213400</v>
      </c>
      <c r="G1176" s="204">
        <v>0</v>
      </c>
      <c r="H1176" s="204">
        <v>0</v>
      </c>
    </row>
    <row r="1177" spans="1:8" ht="15.6" outlineLevel="4">
      <c r="A1177" s="292">
        <v>1167</v>
      </c>
      <c r="B1177" s="284" t="s">
        <v>409</v>
      </c>
      <c r="C1177" s="285" t="s">
        <v>1336</v>
      </c>
      <c r="D1177" s="285" t="s">
        <v>576</v>
      </c>
      <c r="E1177" s="285"/>
      <c r="F1177" s="204">
        <v>213400</v>
      </c>
      <c r="G1177" s="204">
        <v>0</v>
      </c>
      <c r="H1177" s="204">
        <v>0</v>
      </c>
    </row>
    <row r="1178" spans="1:8" ht="15.6" outlineLevel="5">
      <c r="A1178" s="292">
        <v>1168</v>
      </c>
      <c r="B1178" s="284" t="s">
        <v>447</v>
      </c>
      <c r="C1178" s="285" t="s">
        <v>1336</v>
      </c>
      <c r="D1178" s="285" t="s">
        <v>576</v>
      </c>
      <c r="E1178" s="285" t="s">
        <v>448</v>
      </c>
      <c r="F1178" s="204">
        <v>213400</v>
      </c>
      <c r="G1178" s="204">
        <v>0</v>
      </c>
      <c r="H1178" s="204">
        <v>0</v>
      </c>
    </row>
    <row r="1179" spans="1:8" ht="15.6" outlineLevel="6">
      <c r="A1179" s="292">
        <v>1169</v>
      </c>
      <c r="B1179" s="284" t="s">
        <v>453</v>
      </c>
      <c r="C1179" s="285" t="s">
        <v>1336</v>
      </c>
      <c r="D1179" s="285" t="s">
        <v>576</v>
      </c>
      <c r="E1179" s="285" t="s">
        <v>454</v>
      </c>
      <c r="F1179" s="204">
        <v>213400</v>
      </c>
      <c r="G1179" s="204">
        <v>0</v>
      </c>
      <c r="H1179" s="204">
        <v>0</v>
      </c>
    </row>
    <row r="1180" spans="1:8" ht="15.6" outlineLevel="6">
      <c r="A1180" s="292">
        <v>1170</v>
      </c>
      <c r="B1180" s="284" t="s">
        <v>1192</v>
      </c>
      <c r="C1180" s="285"/>
      <c r="D1180" s="285"/>
      <c r="E1180" s="285"/>
      <c r="F1180" s="204"/>
      <c r="G1180" s="204">
        <v>6244285.1500000004</v>
      </c>
      <c r="H1180" s="204">
        <f>12603057.31+837500*5%</f>
        <v>12644932.310000001</v>
      </c>
    </row>
    <row r="1181" spans="1:8" ht="15.6">
      <c r="A1181" s="292">
        <v>1171</v>
      </c>
      <c r="B1181" s="287" t="s">
        <v>1337</v>
      </c>
      <c r="C1181" s="283"/>
      <c r="D1181" s="283"/>
      <c r="E1181" s="283"/>
      <c r="F1181" s="293">
        <v>885838773.82000005</v>
      </c>
      <c r="G1181" s="293">
        <f>601969895.44+G1180</f>
        <v>608214180.59000003</v>
      </c>
      <c r="H1181" s="293">
        <f>598440723.3+H1180+837500-837500*5%</f>
        <v>611881280.6099999</v>
      </c>
    </row>
  </sheetData>
  <autoFilter ref="A10:H1181">
    <filterColumn colId="2"/>
  </autoFilter>
  <mergeCells count="12">
    <mergeCell ref="E3:H3"/>
    <mergeCell ref="A5:H5"/>
    <mergeCell ref="A6:B6"/>
    <mergeCell ref="A7:B7"/>
    <mergeCell ref="A8:A9"/>
    <mergeCell ref="H8:H9"/>
    <mergeCell ref="B8:B9"/>
    <mergeCell ref="C8:C9"/>
    <mergeCell ref="D8:D9"/>
    <mergeCell ref="E8:E9"/>
    <mergeCell ref="F8:F9"/>
    <mergeCell ref="G8:G9"/>
  </mergeCells>
  <pageMargins left="0.78740157480314965" right="0.78740157480314965" top="0.39370078740157483" bottom="0.39370078740157483" header="0.51181102362204722" footer="0.51181102362204722"/>
  <pageSetup paperSize="9" scale="54" fitToHeight="0" orientation="portrait" r:id="rId1"/>
  <headerFooter alignWithMargins="0"/>
</worksheet>
</file>

<file path=xl/worksheets/sheet7.xml><?xml version="1.0" encoding="utf-8"?>
<worksheet xmlns="http://schemas.openxmlformats.org/spreadsheetml/2006/main" xmlns:r="http://schemas.openxmlformats.org/officeDocument/2006/relationships">
  <sheetPr>
    <tabColor rgb="FF00B050"/>
    <pageSetUpPr fitToPage="1"/>
  </sheetPr>
  <dimension ref="A1:J35"/>
  <sheetViews>
    <sheetView view="pageBreakPreview" zoomScale="72" zoomScaleNormal="100" zoomScaleSheetLayoutView="72" workbookViewId="0">
      <pane ySplit="8" topLeftCell="A14" activePane="bottomLeft" state="frozen"/>
      <selection activeCell="H422" sqref="H422"/>
      <selection pane="bottomLeft" activeCell="F14" sqref="F14"/>
    </sheetView>
  </sheetViews>
  <sheetFormatPr defaultColWidth="9.109375" defaultRowHeight="13.2"/>
  <cols>
    <col min="1" max="1" width="9.109375" style="110"/>
    <col min="2" max="2" width="77.33203125" style="111" customWidth="1"/>
    <col min="3" max="3" width="11.109375" style="111" hidden="1" customWidth="1"/>
    <col min="4" max="4" width="17.109375" style="111" customWidth="1"/>
    <col min="5" max="5" width="16.88671875" style="110" customWidth="1"/>
    <col min="6" max="6" width="16.109375" style="110" customWidth="1"/>
    <col min="7" max="7" width="11.6640625" style="110" bestFit="1" customWidth="1"/>
    <col min="8" max="9" width="9.109375" style="110"/>
    <col min="10" max="10" width="11.6640625" style="110" bestFit="1" customWidth="1"/>
    <col min="11" max="16384" width="9.109375" style="110"/>
  </cols>
  <sheetData>
    <row r="1" spans="1:10" ht="15.6">
      <c r="E1" s="111"/>
      <c r="F1" s="173" t="s">
        <v>1195</v>
      </c>
    </row>
    <row r="2" spans="1:10" ht="18">
      <c r="B2" s="112"/>
      <c r="C2" s="112"/>
      <c r="D2" s="311" t="s">
        <v>27</v>
      </c>
      <c r="E2" s="311"/>
      <c r="F2" s="311"/>
    </row>
    <row r="3" spans="1:10" ht="66.75" customHeight="1">
      <c r="C3" s="203"/>
      <c r="D3" s="315" t="s">
        <v>886</v>
      </c>
      <c r="E3" s="315"/>
      <c r="F3" s="315"/>
    </row>
    <row r="4" spans="1:10" ht="15.6">
      <c r="A4" s="113"/>
      <c r="B4" s="114"/>
      <c r="C4" s="114"/>
      <c r="D4" s="312" t="s">
        <v>1340</v>
      </c>
      <c r="E4" s="312"/>
      <c r="F4" s="312"/>
    </row>
    <row r="5" spans="1:10" ht="42" customHeight="1">
      <c r="A5" s="348" t="s">
        <v>838</v>
      </c>
      <c r="B5" s="348"/>
      <c r="C5" s="348"/>
      <c r="D5" s="348"/>
      <c r="E5" s="348"/>
      <c r="F5" s="348"/>
    </row>
    <row r="6" spans="1:10" ht="15.6">
      <c r="A6" s="115"/>
      <c r="B6" s="116"/>
      <c r="C6" s="116"/>
      <c r="D6" s="117"/>
      <c r="E6" s="115"/>
      <c r="F6" s="117" t="s">
        <v>839</v>
      </c>
    </row>
    <row r="7" spans="1:10" s="122" customFormat="1" ht="35.25" customHeight="1">
      <c r="A7" s="118" t="s">
        <v>28</v>
      </c>
      <c r="B7" s="119" t="s">
        <v>840</v>
      </c>
      <c r="C7" s="119" t="s">
        <v>526</v>
      </c>
      <c r="D7" s="120" t="s">
        <v>30</v>
      </c>
      <c r="E7" s="120" t="s">
        <v>31</v>
      </c>
      <c r="F7" s="120" t="s">
        <v>33</v>
      </c>
      <c r="G7" s="121"/>
      <c r="H7" s="121"/>
      <c r="I7" s="121"/>
      <c r="J7" s="121"/>
    </row>
    <row r="8" spans="1:10" ht="15.6">
      <c r="A8" s="123" t="s">
        <v>227</v>
      </c>
      <c r="B8" s="124" t="s">
        <v>40</v>
      </c>
      <c r="C8" s="124"/>
      <c r="D8" s="124" t="s">
        <v>41</v>
      </c>
      <c r="E8" s="124" t="s">
        <v>94</v>
      </c>
      <c r="F8" s="124" t="s">
        <v>228</v>
      </c>
    </row>
    <row r="9" spans="1:10" s="128" customFormat="1" ht="15.6">
      <c r="A9" s="118">
        <v>1</v>
      </c>
      <c r="B9" s="125" t="s">
        <v>841</v>
      </c>
      <c r="C9" s="126" t="s">
        <v>842</v>
      </c>
      <c r="D9" s="204">
        <v>446083421.49000001</v>
      </c>
      <c r="E9" s="106">
        <v>320551869.75</v>
      </c>
      <c r="F9" s="106">
        <f>321017281.88+837500-837500*5%</f>
        <v>321812906.88</v>
      </c>
      <c r="G9" s="127"/>
      <c r="H9" s="127"/>
    </row>
    <row r="10" spans="1:10" s="128" customFormat="1" ht="17.25" customHeight="1">
      <c r="A10" s="118">
        <v>2</v>
      </c>
      <c r="B10" s="125" t="s">
        <v>843</v>
      </c>
      <c r="C10" s="126" t="s">
        <v>844</v>
      </c>
      <c r="D10" s="204">
        <v>47954849.579999998</v>
      </c>
      <c r="E10" s="106">
        <v>45302800</v>
      </c>
      <c r="F10" s="106">
        <v>45302800</v>
      </c>
      <c r="G10" s="127"/>
      <c r="H10" s="127"/>
    </row>
    <row r="11" spans="1:10" s="122" customFormat="1" ht="15.6">
      <c r="A11" s="118">
        <f>A10+1</f>
        <v>3</v>
      </c>
      <c r="B11" s="125" t="s">
        <v>845</v>
      </c>
      <c r="C11" s="126" t="s">
        <v>846</v>
      </c>
      <c r="D11" s="204">
        <v>85558628.549999997</v>
      </c>
      <c r="E11" s="106">
        <v>55353287.170000002</v>
      </c>
      <c r="F11" s="106">
        <v>54611674.57</v>
      </c>
    </row>
    <row r="12" spans="1:10" s="122" customFormat="1" ht="15.6">
      <c r="A12" s="118">
        <f t="shared" ref="A12:A22" si="0">A11+1</f>
        <v>4</v>
      </c>
      <c r="B12" s="125" t="s">
        <v>847</v>
      </c>
      <c r="C12" s="126" t="s">
        <v>848</v>
      </c>
      <c r="D12" s="205">
        <v>8577627.5700000003</v>
      </c>
      <c r="E12" s="106">
        <v>4536735.25</v>
      </c>
      <c r="F12" s="106">
        <v>4416782.5</v>
      </c>
      <c r="J12" s="129"/>
    </row>
    <row r="13" spans="1:10" s="122" customFormat="1" ht="15.6">
      <c r="A13" s="118">
        <f t="shared" si="0"/>
        <v>5</v>
      </c>
      <c r="B13" s="125" t="s">
        <v>849</v>
      </c>
      <c r="C13" s="126" t="s">
        <v>850</v>
      </c>
      <c r="D13" s="205">
        <v>10117726.41</v>
      </c>
      <c r="E13" s="106">
        <v>7421972.2999999998</v>
      </c>
      <c r="F13" s="106">
        <v>6368719.5099999998</v>
      </c>
    </row>
    <row r="14" spans="1:10" s="122" customFormat="1" ht="31.2">
      <c r="A14" s="118">
        <f t="shared" si="0"/>
        <v>6</v>
      </c>
      <c r="B14" s="125" t="s">
        <v>851</v>
      </c>
      <c r="C14" s="126"/>
      <c r="D14" s="205">
        <v>5435840.2599999998</v>
      </c>
      <c r="E14" s="106">
        <v>3088110.89</v>
      </c>
      <c r="F14" s="106">
        <v>3079110.89</v>
      </c>
    </row>
    <row r="15" spans="1:10" s="122" customFormat="1" ht="15.6">
      <c r="A15" s="118">
        <f t="shared" si="0"/>
        <v>7</v>
      </c>
      <c r="B15" s="125" t="s">
        <v>852</v>
      </c>
      <c r="C15" s="126" t="s">
        <v>853</v>
      </c>
      <c r="D15" s="205">
        <v>86240843.090000004</v>
      </c>
      <c r="E15" s="106">
        <v>68764594.019999996</v>
      </c>
      <c r="F15" s="106">
        <v>67107127.799999997</v>
      </c>
    </row>
    <row r="16" spans="1:10" s="122" customFormat="1" ht="32.25" customHeight="1">
      <c r="A16" s="118">
        <f t="shared" si="0"/>
        <v>8</v>
      </c>
      <c r="B16" s="125" t="s">
        <v>854</v>
      </c>
      <c r="C16" s="126" t="s">
        <v>855</v>
      </c>
      <c r="D16" s="205">
        <v>47257954.450000003</v>
      </c>
      <c r="E16" s="106">
        <v>43910002</v>
      </c>
      <c r="F16" s="106">
        <v>43910002</v>
      </c>
    </row>
    <row r="17" spans="1:7" s="122" customFormat="1" ht="15.6">
      <c r="A17" s="118">
        <f t="shared" si="0"/>
        <v>9</v>
      </c>
      <c r="B17" s="125" t="s">
        <v>856</v>
      </c>
      <c r="C17" s="126" t="s">
        <v>857</v>
      </c>
      <c r="D17" s="205">
        <v>26011392.68</v>
      </c>
      <c r="E17" s="106">
        <v>14050025</v>
      </c>
      <c r="F17" s="106">
        <v>13697450</v>
      </c>
      <c r="G17" s="129"/>
    </row>
    <row r="18" spans="1:7" s="122" customFormat="1" ht="33" customHeight="1">
      <c r="A18" s="118">
        <f t="shared" si="0"/>
        <v>10</v>
      </c>
      <c r="B18" s="125" t="s">
        <v>858</v>
      </c>
      <c r="C18" s="126" t="s">
        <v>859</v>
      </c>
      <c r="D18" s="205">
        <v>3556749.69</v>
      </c>
      <c r="E18" s="130">
        <v>3632709.65</v>
      </c>
      <c r="F18" s="130">
        <v>3516304.51</v>
      </c>
    </row>
    <row r="19" spans="1:7" s="122" customFormat="1" ht="49.5" customHeight="1">
      <c r="A19" s="118">
        <f t="shared" si="0"/>
        <v>11</v>
      </c>
      <c r="B19" s="125" t="s">
        <v>860</v>
      </c>
      <c r="C19" s="126" t="s">
        <v>861</v>
      </c>
      <c r="D19" s="106">
        <v>646863.16</v>
      </c>
      <c r="E19" s="106">
        <v>100000</v>
      </c>
      <c r="F19" s="106">
        <v>10000</v>
      </c>
    </row>
    <row r="20" spans="1:7" s="122" customFormat="1" ht="36" customHeight="1">
      <c r="A20" s="118">
        <f t="shared" si="0"/>
        <v>12</v>
      </c>
      <c r="B20" s="125" t="s">
        <v>862</v>
      </c>
      <c r="C20" s="126"/>
      <c r="D20" s="106">
        <v>993000</v>
      </c>
      <c r="E20" s="106">
        <v>450000</v>
      </c>
      <c r="F20" s="106">
        <v>435000</v>
      </c>
    </row>
    <row r="21" spans="1:7" s="122" customFormat="1" ht="15.6">
      <c r="A21" s="118">
        <f t="shared" si="0"/>
        <v>13</v>
      </c>
      <c r="B21" s="125" t="s">
        <v>863</v>
      </c>
      <c r="C21" s="126" t="s">
        <v>864</v>
      </c>
      <c r="D21" s="106">
        <v>100000</v>
      </c>
      <c r="E21" s="106">
        <v>50000</v>
      </c>
      <c r="F21" s="106">
        <v>50000</v>
      </c>
    </row>
    <row r="22" spans="1:7" s="122" customFormat="1" ht="19.5" customHeight="1">
      <c r="A22" s="118">
        <f t="shared" si="0"/>
        <v>14</v>
      </c>
      <c r="B22" s="125" t="s">
        <v>865</v>
      </c>
      <c r="C22" s="126" t="s">
        <v>866</v>
      </c>
      <c r="D22" s="205">
        <v>28362278.890000001</v>
      </c>
      <c r="E22" s="106">
        <v>4115562.89</v>
      </c>
      <c r="F22" s="106">
        <v>4060362.89</v>
      </c>
    </row>
    <row r="23" spans="1:7" s="122" customFormat="1" ht="31.2">
      <c r="A23" s="118">
        <v>15</v>
      </c>
      <c r="B23" s="125" t="s">
        <v>867</v>
      </c>
      <c r="C23" s="126"/>
      <c r="D23" s="205">
        <v>3368700</v>
      </c>
      <c r="E23" s="106">
        <v>0</v>
      </c>
      <c r="F23" s="106">
        <v>0</v>
      </c>
    </row>
    <row r="24" spans="1:7" s="122" customFormat="1" ht="15.75" customHeight="1">
      <c r="A24" s="347" t="s">
        <v>520</v>
      </c>
      <c r="B24" s="347"/>
      <c r="C24" s="131"/>
      <c r="D24" s="206">
        <f>SUM(D9:D23)</f>
        <v>800265875.82000005</v>
      </c>
      <c r="E24" s="206">
        <f>SUM(E9:E23)</f>
        <v>571327668.91999996</v>
      </c>
      <c r="F24" s="206">
        <f>SUM(F9:F23)</f>
        <v>568378241.54999995</v>
      </c>
    </row>
    <row r="25" spans="1:7" s="132" customFormat="1" ht="17.25" customHeight="1">
      <c r="D25" s="133"/>
      <c r="E25" s="133"/>
      <c r="F25" s="133"/>
    </row>
    <row r="26" spans="1:7" ht="17.25" customHeight="1">
      <c r="B26" s="110"/>
      <c r="C26" s="110"/>
      <c r="D26" s="134"/>
      <c r="E26" s="134"/>
      <c r="F26" s="134"/>
    </row>
    <row r="27" spans="1:7" ht="17.25" customHeight="1">
      <c r="B27" s="110"/>
      <c r="C27" s="110"/>
      <c r="D27" s="110"/>
    </row>
    <row r="28" spans="1:7" ht="16.5" customHeight="1">
      <c r="B28" s="110"/>
      <c r="C28" s="110"/>
      <c r="D28" s="110"/>
    </row>
    <row r="29" spans="1:7" ht="15" customHeight="1">
      <c r="B29" s="110"/>
      <c r="C29" s="110"/>
      <c r="D29" s="110"/>
    </row>
    <row r="30" spans="1:7" ht="6.75" customHeight="1">
      <c r="B30" s="110"/>
      <c r="C30" s="110"/>
      <c r="D30" s="110"/>
    </row>
    <row r="31" spans="1:7">
      <c r="B31" s="110"/>
      <c r="C31" s="110"/>
      <c r="D31" s="110"/>
    </row>
    <row r="32" spans="1:7">
      <c r="D32" s="135"/>
      <c r="E32" s="135"/>
      <c r="F32" s="135"/>
    </row>
    <row r="33" spans="4:6">
      <c r="D33" s="135"/>
      <c r="E33" s="135"/>
      <c r="F33" s="135"/>
    </row>
    <row r="35" spans="4:6">
      <c r="E35" s="134"/>
      <c r="F35" s="134"/>
    </row>
  </sheetData>
  <autoFilter ref="B7:F28"/>
  <mergeCells count="5">
    <mergeCell ref="D2:F2"/>
    <mergeCell ref="D4:F4"/>
    <mergeCell ref="A24:B24"/>
    <mergeCell ref="A5:F5"/>
    <mergeCell ref="D3:F3"/>
  </mergeCells>
  <printOptions horizontalCentered="1"/>
  <pageMargins left="0.39370078740157483" right="0.35" top="0.46" bottom="0.39370078740157483" header="0.25" footer="0.39370078740157483"/>
  <pageSetup paperSize="9" scale="88" orientation="landscape" r:id="rId1"/>
  <headerFooter alignWithMargins="0"/>
</worksheet>
</file>

<file path=xl/worksheets/sheet8.xml><?xml version="1.0" encoding="utf-8"?>
<worksheet xmlns="http://schemas.openxmlformats.org/spreadsheetml/2006/main" xmlns:r="http://schemas.openxmlformats.org/officeDocument/2006/relationships">
  <sheetPr>
    <tabColor rgb="FF00B050"/>
    <pageSetUpPr fitToPage="1"/>
  </sheetPr>
  <dimension ref="A1:E26"/>
  <sheetViews>
    <sheetView view="pageBreakPreview" zoomScale="69" zoomScaleNormal="100" zoomScaleSheetLayoutView="69" workbookViewId="0">
      <selection activeCell="C4" sqref="C4:E4"/>
    </sheetView>
  </sheetViews>
  <sheetFormatPr defaultColWidth="9.109375" defaultRowHeight="13.2"/>
  <cols>
    <col min="1" max="1" width="6.5546875" style="2" customWidth="1"/>
    <col min="2" max="2" width="32.6640625" style="2" customWidth="1"/>
    <col min="3" max="3" width="19.44140625" style="2" customWidth="1"/>
    <col min="4" max="4" width="17.109375" style="2" customWidth="1"/>
    <col min="5" max="5" width="17.88671875" style="2" customWidth="1"/>
    <col min="6" max="16384" width="9.109375" style="2"/>
  </cols>
  <sheetData>
    <row r="1" spans="1:5" ht="15.6">
      <c r="A1" s="311" t="s">
        <v>1196</v>
      </c>
      <c r="B1" s="311"/>
      <c r="C1" s="311"/>
      <c r="D1" s="311"/>
      <c r="E1" s="311"/>
    </row>
    <row r="2" spans="1:5" ht="15.6">
      <c r="A2" s="4"/>
      <c r="B2" s="311" t="s">
        <v>27</v>
      </c>
      <c r="C2" s="311"/>
      <c r="D2" s="311"/>
      <c r="E2" s="311"/>
    </row>
    <row r="3" spans="1:5" ht="69" customHeight="1">
      <c r="A3" s="8"/>
      <c r="C3" s="315" t="s">
        <v>886</v>
      </c>
      <c r="D3" s="315"/>
      <c r="E3" s="315"/>
    </row>
    <row r="4" spans="1:5" ht="15.6">
      <c r="A4" s="9"/>
      <c r="B4" s="8"/>
      <c r="C4" s="312" t="s">
        <v>1340</v>
      </c>
      <c r="D4" s="312"/>
      <c r="E4" s="312"/>
    </row>
    <row r="6" spans="1:5" ht="49.5" customHeight="1">
      <c r="A6" s="352" t="s">
        <v>0</v>
      </c>
      <c r="B6" s="352"/>
      <c r="C6" s="352"/>
      <c r="D6" s="352"/>
      <c r="E6" s="352"/>
    </row>
    <row r="8" spans="1:5" s="10" customFormat="1" ht="15" customHeight="1">
      <c r="A8" s="353" t="s">
        <v>28</v>
      </c>
      <c r="B8" s="353" t="s">
        <v>1</v>
      </c>
      <c r="C8" s="353" t="s">
        <v>2</v>
      </c>
      <c r="D8" s="353"/>
      <c r="E8" s="353"/>
    </row>
    <row r="9" spans="1:5" s="10" customFormat="1" ht="17.25" customHeight="1">
      <c r="A9" s="353"/>
      <c r="B9" s="353"/>
      <c r="C9" s="156" t="s">
        <v>30</v>
      </c>
      <c r="D9" s="156" t="s">
        <v>31</v>
      </c>
      <c r="E9" s="156" t="s">
        <v>33</v>
      </c>
    </row>
    <row r="10" spans="1:5" s="10" customFormat="1" ht="16.2" customHeight="1">
      <c r="A10" s="158">
        <v>1</v>
      </c>
      <c r="B10" s="158">
        <v>2</v>
      </c>
      <c r="C10" s="158">
        <v>3</v>
      </c>
      <c r="D10" s="158">
        <v>4</v>
      </c>
      <c r="E10" s="158">
        <v>5</v>
      </c>
    </row>
    <row r="11" spans="1:5" ht="15.6">
      <c r="A11" s="19" t="s">
        <v>3</v>
      </c>
      <c r="B11" s="7" t="s">
        <v>24</v>
      </c>
      <c r="C11" s="20">
        <v>47988.5</v>
      </c>
      <c r="D11" s="20">
        <v>47988.5</v>
      </c>
      <c r="E11" s="20">
        <v>48502.9</v>
      </c>
    </row>
    <row r="12" spans="1:5" ht="15.6">
      <c r="A12" s="19" t="s">
        <v>5</v>
      </c>
      <c r="B12" s="160" t="s">
        <v>6</v>
      </c>
      <c r="C12" s="20">
        <v>319921.5</v>
      </c>
      <c r="D12" s="20">
        <v>319921.5</v>
      </c>
      <c r="E12" s="20">
        <v>323352.90000000002</v>
      </c>
    </row>
    <row r="13" spans="1:5" ht="15.6">
      <c r="A13" s="19" t="s">
        <v>7</v>
      </c>
      <c r="B13" s="160" t="s">
        <v>8</v>
      </c>
      <c r="C13" s="20">
        <v>127968.4</v>
      </c>
      <c r="D13" s="20">
        <v>127968.4</v>
      </c>
      <c r="E13" s="20">
        <v>129341.2</v>
      </c>
    </row>
    <row r="14" spans="1:5" ht="15.6">
      <c r="A14" s="19" t="s">
        <v>9</v>
      </c>
      <c r="B14" s="160" t="s">
        <v>12</v>
      </c>
      <c r="C14" s="20">
        <v>95976.1</v>
      </c>
      <c r="D14" s="20">
        <v>95976.1</v>
      </c>
      <c r="E14" s="20">
        <v>97005.9</v>
      </c>
    </row>
    <row r="15" spans="1:5" ht="15.6">
      <c r="A15" s="19" t="s">
        <v>11</v>
      </c>
      <c r="B15" s="160" t="s">
        <v>20</v>
      </c>
      <c r="C15" s="20">
        <v>98372.9</v>
      </c>
      <c r="D15" s="20">
        <v>79980.899999999994</v>
      </c>
      <c r="E15" s="20">
        <v>80838.25</v>
      </c>
    </row>
    <row r="16" spans="1:5" ht="15.6">
      <c r="A16" s="19" t="s">
        <v>13</v>
      </c>
      <c r="B16" s="160" t="s">
        <v>16</v>
      </c>
      <c r="C16" s="20">
        <v>111972.25</v>
      </c>
      <c r="D16" s="20">
        <v>111972.25</v>
      </c>
      <c r="E16" s="20">
        <v>113173.5</v>
      </c>
    </row>
    <row r="17" spans="1:5" ht="15.6">
      <c r="A17" s="19" t="s">
        <v>15</v>
      </c>
      <c r="B17" s="160" t="s">
        <v>18</v>
      </c>
      <c r="C17" s="20">
        <v>79980.899999999994</v>
      </c>
      <c r="D17" s="20">
        <v>79980.899999999994</v>
      </c>
      <c r="E17" s="20">
        <v>80838.25</v>
      </c>
    </row>
    <row r="18" spans="1:5" ht="15.6">
      <c r="A18" s="19" t="s">
        <v>17</v>
      </c>
      <c r="B18" s="160" t="s">
        <v>4</v>
      </c>
      <c r="C18" s="20">
        <v>319921.5</v>
      </c>
      <c r="D18" s="20">
        <v>319921.5</v>
      </c>
      <c r="E18" s="20">
        <v>323352.95</v>
      </c>
    </row>
    <row r="19" spans="1:5" ht="15.6">
      <c r="A19" s="19" t="s">
        <v>19</v>
      </c>
      <c r="B19" s="7" t="s">
        <v>22</v>
      </c>
      <c r="C19" s="20">
        <v>47988.5</v>
      </c>
      <c r="D19" s="20">
        <v>47988.5</v>
      </c>
      <c r="E19" s="20">
        <v>48502.95</v>
      </c>
    </row>
    <row r="20" spans="1:5" ht="15.6">
      <c r="A20" s="19" t="s">
        <v>21</v>
      </c>
      <c r="B20" s="160" t="s">
        <v>14</v>
      </c>
      <c r="C20" s="20">
        <v>79979.899999999994</v>
      </c>
      <c r="D20" s="20">
        <v>79979.899999999994</v>
      </c>
      <c r="E20" s="20">
        <v>80838.25</v>
      </c>
    </row>
    <row r="21" spans="1:5" ht="15.6">
      <c r="A21" s="19" t="s">
        <v>23</v>
      </c>
      <c r="B21" s="160" t="s">
        <v>10</v>
      </c>
      <c r="C21" s="20">
        <v>319921.55</v>
      </c>
      <c r="D21" s="20">
        <v>319921.55</v>
      </c>
      <c r="E21" s="20">
        <v>323352.95</v>
      </c>
    </row>
    <row r="22" spans="1:5" s="11" customFormat="1" ht="15.6">
      <c r="A22" s="349" t="s">
        <v>25</v>
      </c>
      <c r="B22" s="349"/>
      <c r="C22" s="17">
        <f>SUM(C11:C21)</f>
        <v>1649992</v>
      </c>
      <c r="D22" s="17">
        <f>SUM(D11:D21)</f>
        <v>1631600</v>
      </c>
      <c r="E22" s="17">
        <f>SUM(E11:E21)</f>
        <v>1649100</v>
      </c>
    </row>
    <row r="23" spans="1:5" hidden="1">
      <c r="C23" s="12">
        <f>C22-[6]вед2013!I26</f>
        <v>750892</v>
      </c>
      <c r="D23" s="12">
        <f>D22-[6]вед2013!J26</f>
        <v>711000</v>
      </c>
      <c r="E23" s="12">
        <f>E22-[6]вед2013!K26</f>
        <v>728900</v>
      </c>
    </row>
    <row r="24" spans="1:5">
      <c r="C24" s="12"/>
      <c r="D24" s="12"/>
      <c r="E24" s="12"/>
    </row>
    <row r="26" spans="1:5" ht="409.5" customHeight="1">
      <c r="A26" s="350" t="s">
        <v>26</v>
      </c>
      <c r="B26" s="351"/>
      <c r="C26" s="351"/>
      <c r="D26" s="351"/>
      <c r="E26" s="351"/>
    </row>
  </sheetData>
  <sortState ref="B12:B21">
    <sortCondition ref="B11"/>
  </sortState>
  <mergeCells count="10">
    <mergeCell ref="A22:B22"/>
    <mergeCell ref="A26:E26"/>
    <mergeCell ref="A1:E1"/>
    <mergeCell ref="A6:E6"/>
    <mergeCell ref="A8:A9"/>
    <mergeCell ref="B8:B9"/>
    <mergeCell ref="C8:E8"/>
    <mergeCell ref="B2:E2"/>
    <mergeCell ref="C4:E4"/>
    <mergeCell ref="C3:E3"/>
  </mergeCells>
  <phoneticPr fontId="0" type="noConversion"/>
  <printOptions horizontalCentered="1"/>
  <pageMargins left="0.27559055118110237" right="0.19685039370078741" top="0.98425196850393704" bottom="0.47244094488188981" header="0.51181102362204722" footer="0.51181102362204722"/>
  <pageSetup paperSize="9" scale="84" orientation="portrait" r:id="rId1"/>
  <headerFooter alignWithMargins="0"/>
</worksheet>
</file>

<file path=xl/worksheets/sheet9.xml><?xml version="1.0" encoding="utf-8"?>
<worksheet xmlns="http://schemas.openxmlformats.org/spreadsheetml/2006/main" xmlns:r="http://schemas.openxmlformats.org/officeDocument/2006/relationships">
  <sheetPr>
    <tabColor rgb="FF00B050"/>
    <pageSetUpPr fitToPage="1"/>
  </sheetPr>
  <dimension ref="A1:G25"/>
  <sheetViews>
    <sheetView zoomScale="75" zoomScaleNormal="75" zoomScaleSheetLayoutView="100" workbookViewId="0">
      <selection activeCell="D4" sqref="D4:F4"/>
    </sheetView>
  </sheetViews>
  <sheetFormatPr defaultColWidth="9.109375" defaultRowHeight="13.2"/>
  <cols>
    <col min="1" max="1" width="5.88671875" style="2" bestFit="1" customWidth="1"/>
    <col min="2" max="2" width="24.44140625" style="2" customWidth="1"/>
    <col min="3" max="3" width="17.88671875" style="2" customWidth="1"/>
    <col min="4" max="4" width="16.88671875" style="2" customWidth="1"/>
    <col min="5" max="5" width="15.44140625" style="2" customWidth="1"/>
    <col min="6" max="6" width="17.6640625" style="2" customWidth="1"/>
    <col min="7" max="7" width="15.109375" style="2" customWidth="1"/>
    <col min="8" max="16384" width="9.109375" style="2"/>
  </cols>
  <sheetData>
    <row r="1" spans="1:7" ht="15.6">
      <c r="C1" s="311" t="s">
        <v>1206</v>
      </c>
      <c r="D1" s="311"/>
      <c r="E1" s="311"/>
      <c r="F1" s="311"/>
    </row>
    <row r="2" spans="1:7" ht="15.6">
      <c r="B2" s="4"/>
      <c r="C2" s="4"/>
      <c r="D2" s="311" t="s">
        <v>27</v>
      </c>
      <c r="E2" s="311"/>
      <c r="F2" s="311"/>
    </row>
    <row r="3" spans="1:7" ht="46.8" customHeight="1">
      <c r="A3" s="136"/>
      <c r="B3" s="136"/>
      <c r="C3" s="355" t="s">
        <v>1341</v>
      </c>
      <c r="D3" s="355"/>
      <c r="E3" s="355"/>
      <c r="F3" s="355"/>
    </row>
    <row r="4" spans="1:7" ht="15.6">
      <c r="A4" s="13"/>
      <c r="B4" s="13"/>
      <c r="C4" s="14"/>
      <c r="D4" s="312" t="s">
        <v>1342</v>
      </c>
      <c r="E4" s="312"/>
      <c r="F4" s="312"/>
    </row>
    <row r="5" spans="1:7">
      <c r="A5" s="5"/>
      <c r="B5" s="5"/>
      <c r="C5" s="5"/>
      <c r="D5" s="5"/>
    </row>
    <row r="6" spans="1:7" ht="15">
      <c r="A6" s="5"/>
      <c r="B6" s="15"/>
      <c r="C6" s="5"/>
      <c r="D6" s="5"/>
    </row>
    <row r="7" spans="1:7" ht="35.25" customHeight="1">
      <c r="A7" s="356" t="s">
        <v>1205</v>
      </c>
      <c r="B7" s="356"/>
      <c r="C7" s="356"/>
      <c r="D7" s="356"/>
      <c r="E7" s="356"/>
      <c r="F7" s="356"/>
    </row>
    <row r="8" spans="1:7">
      <c r="A8" s="5"/>
      <c r="B8" s="5"/>
      <c r="C8" s="5"/>
      <c r="D8" s="5"/>
    </row>
    <row r="9" spans="1:7" ht="35.25" customHeight="1">
      <c r="A9" s="353" t="s">
        <v>28</v>
      </c>
      <c r="B9" s="353" t="s">
        <v>1</v>
      </c>
      <c r="C9" s="353" t="s">
        <v>32</v>
      </c>
      <c r="D9" s="353" t="s">
        <v>29</v>
      </c>
      <c r="E9" s="353"/>
      <c r="F9" s="353"/>
    </row>
    <row r="10" spans="1:7" ht="63.6" customHeight="1">
      <c r="A10" s="353"/>
      <c r="B10" s="353"/>
      <c r="C10" s="353"/>
      <c r="D10" s="232" t="s">
        <v>30</v>
      </c>
      <c r="E10" s="232" t="s">
        <v>31</v>
      </c>
      <c r="F10" s="232" t="s">
        <v>33</v>
      </c>
    </row>
    <row r="11" spans="1:7" ht="13.95" customHeight="1">
      <c r="A11" s="235">
        <v>1</v>
      </c>
      <c r="B11" s="235">
        <v>2</v>
      </c>
      <c r="C11" s="235">
        <v>3</v>
      </c>
      <c r="D11" s="235">
        <v>4</v>
      </c>
      <c r="E11" s="235">
        <v>5</v>
      </c>
      <c r="F11" s="235">
        <v>6</v>
      </c>
    </row>
    <row r="12" spans="1:7" ht="15.6">
      <c r="A12" s="19" t="s">
        <v>3</v>
      </c>
      <c r="B12" s="7" t="s">
        <v>24</v>
      </c>
      <c r="C12" s="18">
        <v>394</v>
      </c>
      <c r="D12" s="20">
        <v>2658218</v>
      </c>
      <c r="E12" s="20">
        <v>2060119</v>
      </c>
      <c r="F12" s="20">
        <v>1993664</v>
      </c>
      <c r="G12" s="16"/>
    </row>
    <row r="13" spans="1:7" ht="15.6">
      <c r="A13" s="19" t="s">
        <v>5</v>
      </c>
      <c r="B13" s="7" t="s">
        <v>6</v>
      </c>
      <c r="C13" s="18">
        <v>2708</v>
      </c>
      <c r="D13" s="20">
        <v>4144851</v>
      </c>
      <c r="E13" s="20">
        <v>2569010</v>
      </c>
      <c r="F13" s="20">
        <v>2486138</v>
      </c>
      <c r="G13" s="16"/>
    </row>
    <row r="14" spans="1:7" ht="15.6">
      <c r="A14" s="19" t="s">
        <v>7</v>
      </c>
      <c r="B14" s="7" t="s">
        <v>8</v>
      </c>
      <c r="C14" s="18">
        <v>1387</v>
      </c>
      <c r="D14" s="20">
        <v>5313537</v>
      </c>
      <c r="E14" s="20">
        <v>3862241</v>
      </c>
      <c r="F14" s="20">
        <v>3737653</v>
      </c>
      <c r="G14" s="16"/>
    </row>
    <row r="15" spans="1:7" ht="15.6">
      <c r="A15" s="19" t="s">
        <v>9</v>
      </c>
      <c r="B15" s="7" t="s">
        <v>12</v>
      </c>
      <c r="C15" s="18">
        <v>893</v>
      </c>
      <c r="D15" s="20">
        <v>3311300</v>
      </c>
      <c r="E15" s="20">
        <v>2566258</v>
      </c>
      <c r="F15" s="20">
        <v>2483475</v>
      </c>
      <c r="G15" s="16"/>
    </row>
    <row r="16" spans="1:7" ht="15.6">
      <c r="A16" s="19" t="s">
        <v>11</v>
      </c>
      <c r="B16" s="7" t="s">
        <v>20</v>
      </c>
      <c r="C16" s="18">
        <v>693</v>
      </c>
      <c r="D16" s="20">
        <v>4116493</v>
      </c>
      <c r="E16" s="20">
        <v>3190282</v>
      </c>
      <c r="F16" s="20">
        <v>3087370</v>
      </c>
      <c r="G16" s="16"/>
    </row>
    <row r="17" spans="1:7" ht="15.6">
      <c r="A17" s="19" t="s">
        <v>13</v>
      </c>
      <c r="B17" s="7" t="s">
        <v>16</v>
      </c>
      <c r="C17" s="18">
        <v>1209</v>
      </c>
      <c r="D17" s="20">
        <v>5226862</v>
      </c>
      <c r="E17" s="20">
        <v>4050818</v>
      </c>
      <c r="F17" s="20">
        <v>3920146</v>
      </c>
      <c r="G17" s="16"/>
    </row>
    <row r="18" spans="1:7" ht="15.6">
      <c r="A18" s="19" t="s">
        <v>15</v>
      </c>
      <c r="B18" s="7" t="s">
        <v>18</v>
      </c>
      <c r="C18" s="18">
        <v>429</v>
      </c>
      <c r="D18" s="20">
        <v>4345142</v>
      </c>
      <c r="E18" s="20">
        <v>3444985</v>
      </c>
      <c r="F18" s="20">
        <v>3333856</v>
      </c>
      <c r="G18" s="16"/>
    </row>
    <row r="19" spans="1:7" ht="15.6">
      <c r="A19" s="19" t="s">
        <v>17</v>
      </c>
      <c r="B19" s="7" t="s">
        <v>4</v>
      </c>
      <c r="C19" s="18">
        <v>2180</v>
      </c>
      <c r="D19" s="20">
        <v>5216682</v>
      </c>
      <c r="E19" s="20">
        <v>3980928</v>
      </c>
      <c r="F19" s="20">
        <v>3852511</v>
      </c>
      <c r="G19" s="16"/>
    </row>
    <row r="20" spans="1:7" ht="15.6">
      <c r="A20" s="19" t="s">
        <v>19</v>
      </c>
      <c r="B20" s="7" t="s">
        <v>22</v>
      </c>
      <c r="C20" s="18">
        <v>444</v>
      </c>
      <c r="D20" s="20">
        <v>4237387</v>
      </c>
      <c r="E20" s="20">
        <v>3283975</v>
      </c>
      <c r="F20" s="20">
        <v>3178040</v>
      </c>
      <c r="G20" s="16"/>
    </row>
    <row r="21" spans="1:7" ht="15.6">
      <c r="A21" s="19" t="s">
        <v>21</v>
      </c>
      <c r="B21" s="7" t="s">
        <v>14</v>
      </c>
      <c r="C21" s="18">
        <v>694</v>
      </c>
      <c r="D21" s="20">
        <v>5623474</v>
      </c>
      <c r="E21" s="20">
        <v>4358193</v>
      </c>
      <c r="F21" s="20">
        <v>4217606</v>
      </c>
      <c r="G21" s="16"/>
    </row>
    <row r="22" spans="1:7" ht="15.6">
      <c r="A22" s="19" t="s">
        <v>23</v>
      </c>
      <c r="B22" s="7" t="s">
        <v>10</v>
      </c>
      <c r="C22" s="18">
        <v>4749</v>
      </c>
      <c r="D22" s="20">
        <v>3306189</v>
      </c>
      <c r="E22" s="20">
        <v>2678546</v>
      </c>
      <c r="F22" s="20">
        <v>2592142</v>
      </c>
      <c r="G22" s="16"/>
    </row>
    <row r="23" spans="1:7" ht="15.6">
      <c r="A23" s="354" t="s">
        <v>25</v>
      </c>
      <c r="B23" s="354"/>
      <c r="C23" s="236">
        <f>SUM(C12:C22)</f>
        <v>15780</v>
      </c>
      <c r="D23" s="21">
        <f>SUM(D12:D22)</f>
        <v>47500135</v>
      </c>
      <c r="E23" s="21">
        <f>SUM(E12:E22)</f>
        <v>36045355</v>
      </c>
      <c r="F23" s="21">
        <f>SUM(F12:F22)</f>
        <v>34882601</v>
      </c>
      <c r="G23" s="16"/>
    </row>
    <row r="24" spans="1:7">
      <c r="D24" s="16"/>
      <c r="E24" s="16"/>
      <c r="F24" s="16"/>
    </row>
    <row r="25" spans="1:7" hidden="1">
      <c r="D25" s="16">
        <f>D23-[6]вед2013!I47</f>
        <v>27212360</v>
      </c>
      <c r="E25" s="16">
        <f>E23-[6]вед2013!J47</f>
        <v>15757580</v>
      </c>
      <c r="F25" s="16">
        <f>F23-[6]вед2013!K47</f>
        <v>14594826</v>
      </c>
    </row>
  </sheetData>
  <mergeCells count="10">
    <mergeCell ref="A23:B23"/>
    <mergeCell ref="C1:F1"/>
    <mergeCell ref="D2:F2"/>
    <mergeCell ref="C3:F3"/>
    <mergeCell ref="D4:F4"/>
    <mergeCell ref="A7:F7"/>
    <mergeCell ref="A9:A10"/>
    <mergeCell ref="B9:B10"/>
    <mergeCell ref="C9:C10"/>
    <mergeCell ref="D9:F9"/>
  </mergeCells>
  <printOptions horizontalCentered="1"/>
  <pageMargins left="0.98425196850393704" right="0.39370078740157483" top="0.98425196850393704" bottom="0.98425196850393704" header="0.47244094488188981" footer="0.51181102362204722"/>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20</vt:i4>
      </vt:variant>
      <vt:variant>
        <vt:lpstr>Именованные диапазоны</vt:lpstr>
      </vt:variant>
      <vt:variant>
        <vt:i4>25</vt:i4>
      </vt:variant>
    </vt:vector>
  </HeadingPairs>
  <TitlesOfParts>
    <vt:vector size="45" baseType="lpstr">
      <vt:lpstr>истприл1</vt:lpstr>
      <vt:lpstr>адмприл2</vt:lpstr>
      <vt:lpstr>Дохприл4</vt:lpstr>
      <vt:lpstr>функ прил5</vt:lpstr>
      <vt:lpstr>Ведприд6</vt:lpstr>
      <vt:lpstr>КЦСРприл7</vt:lpstr>
      <vt:lpstr>МП8</vt:lpstr>
      <vt:lpstr>воин10</vt:lpstr>
      <vt:lpstr>сбалан11</vt:lpstr>
      <vt:lpstr>адм ком12</vt:lpstr>
      <vt:lpstr>заимст14</vt:lpstr>
      <vt:lpstr>МРОТ15</vt:lpstr>
      <vt:lpstr>зп культ16</vt:lpstr>
      <vt:lpstr>дорФ18</vt:lpstr>
      <vt:lpstr>Молспец19</vt:lpstr>
      <vt:lpstr>ЖКХ20</vt:lpstr>
      <vt:lpstr>Проекты22</vt:lpstr>
      <vt:lpstr>4,3%МРОТ 23</vt:lpstr>
      <vt:lpstr>4,3% 24</vt:lpstr>
      <vt:lpstr>молод25</vt:lpstr>
      <vt:lpstr>Ведприд6!APPT</vt:lpstr>
      <vt:lpstr>КЦСРприл7!APPT</vt:lpstr>
      <vt:lpstr>Ведприд6!FIO</vt:lpstr>
      <vt:lpstr>КЦСРприл7!FIO</vt:lpstr>
      <vt:lpstr>Ведприд6!SIGN</vt:lpstr>
      <vt:lpstr>КЦСРприл7!SIGN</vt:lpstr>
      <vt:lpstr>адмприл2!Заголовки_для_печати</vt:lpstr>
      <vt:lpstr>Ведприд6!Заголовки_для_печати</vt:lpstr>
      <vt:lpstr>Дохприл4!Заголовки_для_печати</vt:lpstr>
      <vt:lpstr>заимст14!Заголовки_для_печати</vt:lpstr>
      <vt:lpstr>КЦСРприл7!Заголовки_для_печати</vt:lpstr>
      <vt:lpstr>'функ прил5'!Заголовки_для_печати</vt:lpstr>
      <vt:lpstr>'4,3%МРОТ 23'!Область_печати</vt:lpstr>
      <vt:lpstr>'адм ком12'!Область_печати</vt:lpstr>
      <vt:lpstr>адмприл2!Область_печати</vt:lpstr>
      <vt:lpstr>воин10!Область_печати</vt:lpstr>
      <vt:lpstr>Дохприл4!Область_печати</vt:lpstr>
      <vt:lpstr>ЖКХ20!Область_печати</vt:lpstr>
      <vt:lpstr>'зп культ16'!Область_печати</vt:lpstr>
      <vt:lpstr>истприл1!Область_печати</vt:lpstr>
      <vt:lpstr>Молспец19!Область_печати</vt:lpstr>
      <vt:lpstr>МРОТ15!Область_печати</vt:lpstr>
      <vt:lpstr>Проекты22!Область_печати</vt:lpstr>
      <vt:lpstr>сбалан11!Область_печати</vt:lpstr>
      <vt:lpstr>'функ прил5'!Область_печати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2015-01-12T07:29:20Z</cp:lastPrinted>
  <dcterms:created xsi:type="dcterms:W3CDTF">2006-09-28T05:33:49Z</dcterms:created>
  <dcterms:modified xsi:type="dcterms:W3CDTF">2020-03-24T02:34:17Z</dcterms:modified>
</cp:coreProperties>
</file>